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VRN" sheetId="2" r:id="rId2"/>
    <sheet name="01 - Stavební úpravy" sheetId="3" r:id="rId3"/>
    <sheet name="02 - TZB" sheetId="4" r:id="rId4"/>
    <sheet name="03 - Elektroinstalace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'00 - VRN'!$C$131:$K$144</definedName>
    <definedName name="_xlnm.Print_Area" localSheetId="1">'00 - VRN'!$C$4:$J$76,'00 - VRN'!$C$82:$J$113,'00 - VRN'!$C$119:$K$144</definedName>
    <definedName name="_xlnm.Print_Titles" localSheetId="1">'00 - VRN'!$131:$131</definedName>
    <definedName name="_xlnm._FilterDatabase" localSheetId="2" hidden="1">'01 - Stavební úpravy'!$C$146:$K$627</definedName>
    <definedName name="_xlnm.Print_Area" localSheetId="2">'01 - Stavební úpravy'!$C$4:$J$76,'01 - Stavební úpravy'!$C$82:$J$128,'01 - Stavební úpravy'!$C$134:$K$627</definedName>
    <definedName name="_xlnm.Print_Titles" localSheetId="2">'01 - Stavební úpravy'!$146:$146</definedName>
    <definedName name="_xlnm._FilterDatabase" localSheetId="3" hidden="1">'02 - TZB'!$C$143:$K$301</definedName>
    <definedName name="_xlnm.Print_Area" localSheetId="3">'02 - TZB'!$C$4:$J$76,'02 - TZB'!$C$82:$J$125,'02 - TZB'!$C$131:$K$301</definedName>
    <definedName name="_xlnm.Print_Titles" localSheetId="3">'02 - TZB'!$143:$143</definedName>
    <definedName name="_xlnm._FilterDatabase" localSheetId="4" hidden="1">'03 - Elektroinstalace'!$C$136:$K$258</definedName>
    <definedName name="_xlnm.Print_Area" localSheetId="4">'03 - Elektroinstalace'!$C$4:$J$76,'03 - Elektroinstalace'!$C$82:$J$118,'03 - Elektroinstalace'!$C$124:$K$258</definedName>
    <definedName name="_xlnm.Print_Titles" localSheetId="4">'03 - Elektroinstalace'!$136:$136</definedName>
  </definedNames>
  <calcPr/>
</workbook>
</file>

<file path=xl/calcChain.xml><?xml version="1.0" encoding="utf-8"?>
<calcChain xmlns="http://schemas.openxmlformats.org/spreadsheetml/2006/main">
  <c i="5" l="1" r="J39"/>
  <c r="J38"/>
  <c i="1" r="AY98"/>
  <c i="5" r="J37"/>
  <c i="1" r="AX98"/>
  <c i="5"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49"/>
  <c r="BH249"/>
  <c r="BG249"/>
  <c r="BE249"/>
  <c r="T249"/>
  <c r="R249"/>
  <c r="P249"/>
  <c r="BI248"/>
  <c r="BH248"/>
  <c r="BG248"/>
  <c r="BE248"/>
  <c r="T248"/>
  <c r="R248"/>
  <c r="P248"/>
  <c r="BI246"/>
  <c r="BH246"/>
  <c r="BG246"/>
  <c r="BE246"/>
  <c r="T246"/>
  <c r="R246"/>
  <c r="P246"/>
  <c r="BI244"/>
  <c r="BH244"/>
  <c r="BG244"/>
  <c r="BE244"/>
  <c r="T244"/>
  <c r="T243"/>
  <c r="R244"/>
  <c r="R243"/>
  <c r="P244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0"/>
  <c r="BH140"/>
  <c r="BG140"/>
  <c r="BE140"/>
  <c r="T140"/>
  <c r="T139"/>
  <c r="R140"/>
  <c r="R139"/>
  <c r="P140"/>
  <c r="P139"/>
  <c r="F131"/>
  <c r="E129"/>
  <c r="BI116"/>
  <c r="BH116"/>
  <c r="BG116"/>
  <c r="BE116"/>
  <c r="BI115"/>
  <c r="BH115"/>
  <c r="BG115"/>
  <c r="BF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F89"/>
  <c r="E87"/>
  <c r="J24"/>
  <c r="E24"/>
  <c r="J134"/>
  <c r="J23"/>
  <c r="J21"/>
  <c r="E21"/>
  <c r="J133"/>
  <c r="J20"/>
  <c r="J18"/>
  <c r="E18"/>
  <c r="F92"/>
  <c r="J17"/>
  <c r="J15"/>
  <c r="E15"/>
  <c r="F91"/>
  <c r="J14"/>
  <c r="J12"/>
  <c r="J131"/>
  <c r="E7"/>
  <c r="E127"/>
  <c i="4" r="J39"/>
  <c r="J38"/>
  <c i="1" r="AY97"/>
  <c i="4" r="J37"/>
  <c i="1" r="AX97"/>
  <c i="4" r="BI301"/>
  <c r="BH301"/>
  <c r="BG301"/>
  <c r="BE301"/>
  <c r="T301"/>
  <c r="R301"/>
  <c r="P301"/>
  <c r="BI300"/>
  <c r="BH300"/>
  <c r="BG300"/>
  <c r="BE300"/>
  <c r="T300"/>
  <c r="R300"/>
  <c r="P300"/>
  <c r="BI298"/>
  <c r="BH298"/>
  <c r="BG298"/>
  <c r="BE298"/>
  <c r="T298"/>
  <c r="R298"/>
  <c r="P298"/>
  <c r="BI296"/>
  <c r="BH296"/>
  <c r="BG296"/>
  <c r="BE296"/>
  <c r="T296"/>
  <c r="R296"/>
  <c r="P296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5"/>
  <c r="BH285"/>
  <c r="BG285"/>
  <c r="BE285"/>
  <c r="T285"/>
  <c r="R285"/>
  <c r="P285"/>
  <c r="BI283"/>
  <c r="BH283"/>
  <c r="BG283"/>
  <c r="BE283"/>
  <c r="T283"/>
  <c r="R283"/>
  <c r="P283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0"/>
  <c r="BH180"/>
  <c r="BG180"/>
  <c r="BE180"/>
  <c r="T180"/>
  <c r="R180"/>
  <c r="P180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8"/>
  <c r="BH158"/>
  <c r="BG158"/>
  <c r="BE158"/>
  <c r="T158"/>
  <c r="T157"/>
  <c r="R158"/>
  <c r="R157"/>
  <c r="P158"/>
  <c r="P157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49"/>
  <c r="BH149"/>
  <c r="BG149"/>
  <c r="BE149"/>
  <c r="T149"/>
  <c r="R149"/>
  <c r="P149"/>
  <c r="BI147"/>
  <c r="BH147"/>
  <c r="BG147"/>
  <c r="BE147"/>
  <c r="T147"/>
  <c r="R147"/>
  <c r="P147"/>
  <c r="F138"/>
  <c r="E136"/>
  <c r="BI123"/>
  <c r="BH123"/>
  <c r="BG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BI119"/>
  <c r="BH119"/>
  <c r="BG119"/>
  <c r="BF119"/>
  <c r="BE119"/>
  <c r="BI118"/>
  <c r="BH118"/>
  <c r="BG118"/>
  <c r="BF118"/>
  <c r="BE118"/>
  <c r="F89"/>
  <c r="E87"/>
  <c r="J24"/>
  <c r="E24"/>
  <c r="J141"/>
  <c r="J23"/>
  <c r="J21"/>
  <c r="E21"/>
  <c r="J140"/>
  <c r="J20"/>
  <c r="J18"/>
  <c r="E18"/>
  <c r="F92"/>
  <c r="J17"/>
  <c r="J15"/>
  <c r="E15"/>
  <c r="F91"/>
  <c r="J14"/>
  <c r="J12"/>
  <c r="J89"/>
  <c r="E7"/>
  <c r="E134"/>
  <c i="3" r="J39"/>
  <c r="J38"/>
  <c i="1" r="AY96"/>
  <c i="3" r="J37"/>
  <c i="1" r="AX96"/>
  <c i="3" r="BI627"/>
  <c r="BH627"/>
  <c r="BG627"/>
  <c r="BE627"/>
  <c r="T627"/>
  <c r="R627"/>
  <c r="P627"/>
  <c r="BI626"/>
  <c r="BH626"/>
  <c r="BG626"/>
  <c r="BE626"/>
  <c r="T626"/>
  <c r="R626"/>
  <c r="P626"/>
  <c r="BI625"/>
  <c r="BH625"/>
  <c r="BG625"/>
  <c r="BE625"/>
  <c r="T625"/>
  <c r="R625"/>
  <c r="P625"/>
  <c r="BI624"/>
  <c r="BH624"/>
  <c r="BG624"/>
  <c r="BE624"/>
  <c r="T624"/>
  <c r="R624"/>
  <c r="P624"/>
  <c r="BI623"/>
  <c r="BH623"/>
  <c r="BG623"/>
  <c r="BE623"/>
  <c r="T623"/>
  <c r="R623"/>
  <c r="P623"/>
  <c r="BI622"/>
  <c r="BH622"/>
  <c r="BG622"/>
  <c r="BE622"/>
  <c r="T622"/>
  <c r="R622"/>
  <c r="P622"/>
  <c r="BI621"/>
  <c r="BH621"/>
  <c r="BG621"/>
  <c r="BE621"/>
  <c r="T621"/>
  <c r="R621"/>
  <c r="P621"/>
  <c r="BI620"/>
  <c r="BH620"/>
  <c r="BG620"/>
  <c r="BE620"/>
  <c r="T620"/>
  <c r="R620"/>
  <c r="P620"/>
  <c r="BI619"/>
  <c r="BH619"/>
  <c r="BG619"/>
  <c r="BE619"/>
  <c r="T619"/>
  <c r="R619"/>
  <c r="P619"/>
  <c r="BI618"/>
  <c r="BH618"/>
  <c r="BG618"/>
  <c r="BE618"/>
  <c r="T618"/>
  <c r="R618"/>
  <c r="P618"/>
  <c r="BI617"/>
  <c r="BH617"/>
  <c r="BG617"/>
  <c r="BE617"/>
  <c r="T617"/>
  <c r="R617"/>
  <c r="P617"/>
  <c r="BI615"/>
  <c r="BH615"/>
  <c r="BG615"/>
  <c r="BE615"/>
  <c r="T615"/>
  <c r="R615"/>
  <c r="P615"/>
  <c r="BI614"/>
  <c r="BH614"/>
  <c r="BG614"/>
  <c r="BE614"/>
  <c r="T614"/>
  <c r="R614"/>
  <c r="P614"/>
  <c r="BI613"/>
  <c r="BH613"/>
  <c r="BG613"/>
  <c r="BE613"/>
  <c r="T613"/>
  <c r="R613"/>
  <c r="P613"/>
  <c r="BI612"/>
  <c r="BH612"/>
  <c r="BG612"/>
  <c r="BE612"/>
  <c r="T612"/>
  <c r="R612"/>
  <c r="P612"/>
  <c r="BI611"/>
  <c r="BH611"/>
  <c r="BG611"/>
  <c r="BE611"/>
  <c r="T611"/>
  <c r="R611"/>
  <c r="P611"/>
  <c r="BI610"/>
  <c r="BH610"/>
  <c r="BG610"/>
  <c r="BE610"/>
  <c r="T610"/>
  <c r="R610"/>
  <c r="P610"/>
  <c r="BI609"/>
  <c r="BH609"/>
  <c r="BG609"/>
  <c r="BE609"/>
  <c r="T609"/>
  <c r="R609"/>
  <c r="P609"/>
  <c r="BI608"/>
  <c r="BH608"/>
  <c r="BG608"/>
  <c r="BE608"/>
  <c r="T608"/>
  <c r="R608"/>
  <c r="P608"/>
  <c r="BI607"/>
  <c r="BH607"/>
  <c r="BG607"/>
  <c r="BE607"/>
  <c r="T607"/>
  <c r="R607"/>
  <c r="P607"/>
  <c r="BI606"/>
  <c r="BH606"/>
  <c r="BG606"/>
  <c r="BE606"/>
  <c r="T606"/>
  <c r="R606"/>
  <c r="P606"/>
  <c r="BI605"/>
  <c r="BH605"/>
  <c r="BG605"/>
  <c r="BE605"/>
  <c r="T605"/>
  <c r="R605"/>
  <c r="P605"/>
  <c r="BI603"/>
  <c r="BH603"/>
  <c r="BG603"/>
  <c r="BE603"/>
  <c r="T603"/>
  <c r="R603"/>
  <c r="P603"/>
  <c r="BI602"/>
  <c r="BH602"/>
  <c r="BG602"/>
  <c r="BE602"/>
  <c r="T602"/>
  <c r="R602"/>
  <c r="P602"/>
  <c r="BI601"/>
  <c r="BH601"/>
  <c r="BG601"/>
  <c r="BE601"/>
  <c r="T601"/>
  <c r="R601"/>
  <c r="P601"/>
  <c r="BI600"/>
  <c r="BH600"/>
  <c r="BG600"/>
  <c r="BE600"/>
  <c r="T600"/>
  <c r="R600"/>
  <c r="P600"/>
  <c r="BI599"/>
  <c r="BH599"/>
  <c r="BG599"/>
  <c r="BE599"/>
  <c r="T599"/>
  <c r="R599"/>
  <c r="P599"/>
  <c r="BI598"/>
  <c r="BH598"/>
  <c r="BG598"/>
  <c r="BE598"/>
  <c r="T598"/>
  <c r="R598"/>
  <c r="P598"/>
  <c r="BI597"/>
  <c r="BH597"/>
  <c r="BG597"/>
  <c r="BE597"/>
  <c r="T597"/>
  <c r="R597"/>
  <c r="P597"/>
  <c r="BI595"/>
  <c r="BH595"/>
  <c r="BG595"/>
  <c r="BE595"/>
  <c r="T595"/>
  <c r="T594"/>
  <c r="R595"/>
  <c r="R594"/>
  <c r="P595"/>
  <c r="P594"/>
  <c r="BI592"/>
  <c r="BH592"/>
  <c r="BG592"/>
  <c r="BE592"/>
  <c r="T592"/>
  <c r="R592"/>
  <c r="P592"/>
  <c r="BI588"/>
  <c r="BH588"/>
  <c r="BG588"/>
  <c r="BE588"/>
  <c r="T588"/>
  <c r="R588"/>
  <c r="P588"/>
  <c r="BI519"/>
  <c r="BH519"/>
  <c r="BG519"/>
  <c r="BE519"/>
  <c r="T519"/>
  <c r="R519"/>
  <c r="P519"/>
  <c r="BI450"/>
  <c r="BH450"/>
  <c r="BG450"/>
  <c r="BE450"/>
  <c r="T450"/>
  <c r="R450"/>
  <c r="P450"/>
  <c r="BI448"/>
  <c r="BH448"/>
  <c r="BG448"/>
  <c r="BE448"/>
  <c r="T448"/>
  <c r="R448"/>
  <c r="P448"/>
  <c r="BI442"/>
  <c r="BH442"/>
  <c r="BG442"/>
  <c r="BE442"/>
  <c r="T442"/>
  <c r="R442"/>
  <c r="P442"/>
  <c r="BI429"/>
  <c r="BH429"/>
  <c r="BG429"/>
  <c r="BE429"/>
  <c r="T429"/>
  <c r="R429"/>
  <c r="P429"/>
  <c r="BI428"/>
  <c r="BH428"/>
  <c r="BG428"/>
  <c r="BE428"/>
  <c r="T428"/>
  <c r="R428"/>
  <c r="P428"/>
  <c r="BI426"/>
  <c r="BH426"/>
  <c r="BG426"/>
  <c r="BE426"/>
  <c r="T426"/>
  <c r="R426"/>
  <c r="P426"/>
  <c r="BI424"/>
  <c r="BH424"/>
  <c r="BG424"/>
  <c r="BE424"/>
  <c r="T424"/>
  <c r="R424"/>
  <c r="P424"/>
  <c r="BI420"/>
  <c r="BH420"/>
  <c r="BG420"/>
  <c r="BE420"/>
  <c r="T420"/>
  <c r="R420"/>
  <c r="P420"/>
  <c r="BI418"/>
  <c r="BH418"/>
  <c r="BG418"/>
  <c r="BE418"/>
  <c r="T418"/>
  <c r="R418"/>
  <c r="P418"/>
  <c r="BI417"/>
  <c r="BH417"/>
  <c r="BG417"/>
  <c r="BE417"/>
  <c r="T417"/>
  <c r="R417"/>
  <c r="P417"/>
  <c r="BI410"/>
  <c r="BH410"/>
  <c r="BG410"/>
  <c r="BE410"/>
  <c r="T410"/>
  <c r="R410"/>
  <c r="P410"/>
  <c r="BI408"/>
  <c r="BH408"/>
  <c r="BG408"/>
  <c r="BE408"/>
  <c r="T408"/>
  <c r="R408"/>
  <c r="P408"/>
  <c r="BI406"/>
  <c r="BH406"/>
  <c r="BG406"/>
  <c r="BE406"/>
  <c r="T406"/>
  <c r="R406"/>
  <c r="P406"/>
  <c r="BI401"/>
  <c r="BH401"/>
  <c r="BG401"/>
  <c r="BE401"/>
  <c r="T401"/>
  <c r="R401"/>
  <c r="P401"/>
  <c r="BI399"/>
  <c r="BH399"/>
  <c r="BG399"/>
  <c r="BE399"/>
  <c r="T399"/>
  <c r="R399"/>
  <c r="P399"/>
  <c r="BI397"/>
  <c r="BH397"/>
  <c r="BG397"/>
  <c r="BE397"/>
  <c r="T397"/>
  <c r="R397"/>
  <c r="P397"/>
  <c r="BI391"/>
  <c r="BH391"/>
  <c r="BG391"/>
  <c r="BE391"/>
  <c r="T391"/>
  <c r="R391"/>
  <c r="P391"/>
  <c r="BI390"/>
  <c r="BH390"/>
  <c r="BG390"/>
  <c r="BE390"/>
  <c r="T390"/>
  <c r="R390"/>
  <c r="P390"/>
  <c r="BI384"/>
  <c r="BH384"/>
  <c r="BG384"/>
  <c r="BE384"/>
  <c r="T384"/>
  <c r="R384"/>
  <c r="P384"/>
  <c r="BI383"/>
  <c r="BH383"/>
  <c r="BG383"/>
  <c r="BE383"/>
  <c r="T383"/>
  <c r="R383"/>
  <c r="P383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7"/>
  <c r="BH377"/>
  <c r="BG377"/>
  <c r="BE377"/>
  <c r="T377"/>
  <c r="R377"/>
  <c r="P377"/>
  <c r="BI373"/>
  <c r="BH373"/>
  <c r="BG373"/>
  <c r="BE373"/>
  <c r="T373"/>
  <c r="R373"/>
  <c r="P373"/>
  <c r="BI369"/>
  <c r="BH369"/>
  <c r="BG369"/>
  <c r="BE369"/>
  <c r="T369"/>
  <c r="R369"/>
  <c r="P369"/>
  <c r="BI368"/>
  <c r="BH368"/>
  <c r="BG368"/>
  <c r="BE368"/>
  <c r="T368"/>
  <c r="R368"/>
  <c r="P368"/>
  <c r="BI366"/>
  <c r="BH366"/>
  <c r="BG366"/>
  <c r="BE366"/>
  <c r="T366"/>
  <c r="R366"/>
  <c r="P366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5"/>
  <c r="BH355"/>
  <c r="BG355"/>
  <c r="BE355"/>
  <c r="T355"/>
  <c r="R355"/>
  <c r="P355"/>
  <c r="BI353"/>
  <c r="BH353"/>
  <c r="BG353"/>
  <c r="BE353"/>
  <c r="T353"/>
  <c r="R353"/>
  <c r="P353"/>
  <c r="BI351"/>
  <c r="BH351"/>
  <c r="BG351"/>
  <c r="BE351"/>
  <c r="T351"/>
  <c r="R351"/>
  <c r="P351"/>
  <c r="BI350"/>
  <c r="BH350"/>
  <c r="BG350"/>
  <c r="BE350"/>
  <c r="T350"/>
  <c r="R350"/>
  <c r="P350"/>
  <c r="BI346"/>
  <c r="BH346"/>
  <c r="BG346"/>
  <c r="BE346"/>
  <c r="T346"/>
  <c r="R346"/>
  <c r="P346"/>
  <c r="BI345"/>
  <c r="BH345"/>
  <c r="BG345"/>
  <c r="BE345"/>
  <c r="T345"/>
  <c r="R345"/>
  <c r="P345"/>
  <c r="BI343"/>
  <c r="BH343"/>
  <c r="BG343"/>
  <c r="BE343"/>
  <c r="T343"/>
  <c r="R343"/>
  <c r="P343"/>
  <c r="BI342"/>
  <c r="BH342"/>
  <c r="BG342"/>
  <c r="BE342"/>
  <c r="T342"/>
  <c r="R342"/>
  <c r="P342"/>
  <c r="BI337"/>
  <c r="BH337"/>
  <c r="BG337"/>
  <c r="BE337"/>
  <c r="T337"/>
  <c r="R337"/>
  <c r="P337"/>
  <c r="BI335"/>
  <c r="BH335"/>
  <c r="BG335"/>
  <c r="BE335"/>
  <c r="T335"/>
  <c r="R335"/>
  <c r="P335"/>
  <c r="BI334"/>
  <c r="BH334"/>
  <c r="BG334"/>
  <c r="BE334"/>
  <c r="T334"/>
  <c r="R334"/>
  <c r="P334"/>
  <c r="BI332"/>
  <c r="BH332"/>
  <c r="BG332"/>
  <c r="BE332"/>
  <c r="T332"/>
  <c r="R332"/>
  <c r="P332"/>
  <c r="BI328"/>
  <c r="BH328"/>
  <c r="BG328"/>
  <c r="BE328"/>
  <c r="T328"/>
  <c r="R328"/>
  <c r="P328"/>
  <c r="BI327"/>
  <c r="BH327"/>
  <c r="BG327"/>
  <c r="BE327"/>
  <c r="T327"/>
  <c r="R327"/>
  <c r="P327"/>
  <c r="BI323"/>
  <c r="BH323"/>
  <c r="BG323"/>
  <c r="BE323"/>
  <c r="T323"/>
  <c r="R323"/>
  <c r="P323"/>
  <c r="BI319"/>
  <c r="BH319"/>
  <c r="BG319"/>
  <c r="BE319"/>
  <c r="T319"/>
  <c r="R319"/>
  <c r="P319"/>
  <c r="BI315"/>
  <c r="BH315"/>
  <c r="BG315"/>
  <c r="BE315"/>
  <c r="T315"/>
  <c r="R315"/>
  <c r="P315"/>
  <c r="BI312"/>
  <c r="BH312"/>
  <c r="BG312"/>
  <c r="BE312"/>
  <c r="T312"/>
  <c r="R312"/>
  <c r="P312"/>
  <c r="BI307"/>
  <c r="BH307"/>
  <c r="BG307"/>
  <c r="BE307"/>
  <c r="T307"/>
  <c r="R307"/>
  <c r="P307"/>
  <c r="BI303"/>
  <c r="BH303"/>
  <c r="BG303"/>
  <c r="BE303"/>
  <c r="T303"/>
  <c r="R303"/>
  <c r="P303"/>
  <c r="BI299"/>
  <c r="BH299"/>
  <c r="BG299"/>
  <c r="BE299"/>
  <c r="T299"/>
  <c r="R299"/>
  <c r="P299"/>
  <c r="BI295"/>
  <c r="BH295"/>
  <c r="BG295"/>
  <c r="BE295"/>
  <c r="T295"/>
  <c r="R295"/>
  <c r="P295"/>
  <c r="BI290"/>
  <c r="BH290"/>
  <c r="BG290"/>
  <c r="BE290"/>
  <c r="T290"/>
  <c r="R290"/>
  <c r="P290"/>
  <c r="BI288"/>
  <c r="BH288"/>
  <c r="BG288"/>
  <c r="BE288"/>
  <c r="T288"/>
  <c r="R288"/>
  <c r="P288"/>
  <c r="BI287"/>
  <c r="BH287"/>
  <c r="BG287"/>
  <c r="BE287"/>
  <c r="T287"/>
  <c r="R287"/>
  <c r="P287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0"/>
  <c r="BH280"/>
  <c r="BG280"/>
  <c r="BE280"/>
  <c r="T280"/>
  <c r="R280"/>
  <c r="P280"/>
  <c r="BI278"/>
  <c r="BH278"/>
  <c r="BG278"/>
  <c r="BE278"/>
  <c r="T278"/>
  <c r="R278"/>
  <c r="P278"/>
  <c r="BI275"/>
  <c r="BH275"/>
  <c r="BG275"/>
  <c r="BE275"/>
  <c r="T275"/>
  <c r="T274"/>
  <c r="R275"/>
  <c r="R274"/>
  <c r="P275"/>
  <c r="P274"/>
  <c r="BI273"/>
  <c r="BH273"/>
  <c r="BG273"/>
  <c r="BE273"/>
  <c r="T273"/>
  <c r="R273"/>
  <c r="P273"/>
  <c r="BI272"/>
  <c r="BH272"/>
  <c r="BG272"/>
  <c r="BE272"/>
  <c r="T272"/>
  <c r="R272"/>
  <c r="P272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4"/>
  <c r="BH264"/>
  <c r="BG264"/>
  <c r="BE264"/>
  <c r="T264"/>
  <c r="R264"/>
  <c r="P264"/>
  <c r="BI252"/>
  <c r="BH252"/>
  <c r="BG252"/>
  <c r="BE252"/>
  <c r="T252"/>
  <c r="R252"/>
  <c r="P252"/>
  <c r="BI240"/>
  <c r="BH240"/>
  <c r="BG240"/>
  <c r="BE240"/>
  <c r="T240"/>
  <c r="R240"/>
  <c r="P240"/>
  <c r="BI238"/>
  <c r="BH238"/>
  <c r="BG238"/>
  <c r="BE238"/>
  <c r="T238"/>
  <c r="R238"/>
  <c r="P238"/>
  <c r="BI234"/>
  <c r="BH234"/>
  <c r="BG234"/>
  <c r="BE234"/>
  <c r="T234"/>
  <c r="R234"/>
  <c r="P234"/>
  <c r="BI230"/>
  <c r="BH230"/>
  <c r="BG230"/>
  <c r="BE230"/>
  <c r="T230"/>
  <c r="R230"/>
  <c r="P230"/>
  <c r="BI228"/>
  <c r="BH228"/>
  <c r="BG228"/>
  <c r="BE228"/>
  <c r="T228"/>
  <c r="R228"/>
  <c r="P228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11"/>
  <c r="BH211"/>
  <c r="BG211"/>
  <c r="BE211"/>
  <c r="T211"/>
  <c r="R211"/>
  <c r="P211"/>
  <c r="BI210"/>
  <c r="BH210"/>
  <c r="BG210"/>
  <c r="BE210"/>
  <c r="T210"/>
  <c r="R210"/>
  <c r="P210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198"/>
  <c r="BH198"/>
  <c r="BG198"/>
  <c r="BE198"/>
  <c r="T198"/>
  <c r="R198"/>
  <c r="P198"/>
  <c r="BI197"/>
  <c r="BH197"/>
  <c r="BG197"/>
  <c r="BE197"/>
  <c r="T197"/>
  <c r="R197"/>
  <c r="P197"/>
  <c r="BI185"/>
  <c r="BH185"/>
  <c r="BG185"/>
  <c r="BE185"/>
  <c r="T185"/>
  <c r="R185"/>
  <c r="P185"/>
  <c r="BI184"/>
  <c r="BH184"/>
  <c r="BG184"/>
  <c r="BE184"/>
  <c r="T184"/>
  <c r="R184"/>
  <c r="P184"/>
  <c r="BI172"/>
  <c r="BH172"/>
  <c r="BG172"/>
  <c r="BE172"/>
  <c r="T172"/>
  <c r="R172"/>
  <c r="P172"/>
  <c r="BI171"/>
  <c r="BH171"/>
  <c r="BG171"/>
  <c r="BE171"/>
  <c r="T171"/>
  <c r="R171"/>
  <c r="P171"/>
  <c r="BI159"/>
  <c r="BH159"/>
  <c r="BG159"/>
  <c r="BE159"/>
  <c r="T159"/>
  <c r="R159"/>
  <c r="P159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J143"/>
  <c r="F143"/>
  <c r="F141"/>
  <c r="E139"/>
  <c r="BI126"/>
  <c r="BH126"/>
  <c r="BG126"/>
  <c r="BE126"/>
  <c r="BI125"/>
  <c r="BH125"/>
  <c r="BG125"/>
  <c r="BF125"/>
  <c r="BE125"/>
  <c r="BI124"/>
  <c r="BH124"/>
  <c r="BG124"/>
  <c r="BF124"/>
  <c r="BE124"/>
  <c r="BI123"/>
  <c r="BH123"/>
  <c r="BG123"/>
  <c r="BF123"/>
  <c r="BE123"/>
  <c r="BI122"/>
  <c r="BH122"/>
  <c r="BG122"/>
  <c r="BF122"/>
  <c r="BE122"/>
  <c r="BI121"/>
  <c r="BH121"/>
  <c r="BG121"/>
  <c r="BF121"/>
  <c r="BE121"/>
  <c r="J91"/>
  <c r="F91"/>
  <c r="F89"/>
  <c r="E87"/>
  <c r="J24"/>
  <c r="E24"/>
  <c r="J144"/>
  <c r="J23"/>
  <c r="J18"/>
  <c r="E18"/>
  <c r="F92"/>
  <c r="J17"/>
  <c r="J12"/>
  <c r="J141"/>
  <c r="E7"/>
  <c r="E85"/>
  <c i="2" r="J39"/>
  <c r="J38"/>
  <c i="1" r="AY95"/>
  <c i="2" r="J37"/>
  <c i="1" r="AX95"/>
  <c i="2" r="BI144"/>
  <c r="BH144"/>
  <c r="BG144"/>
  <c r="BE144"/>
  <c r="T144"/>
  <c r="T143"/>
  <c r="R144"/>
  <c r="R143"/>
  <c r="P144"/>
  <c r="P143"/>
  <c r="BI142"/>
  <c r="BH142"/>
  <c r="BG142"/>
  <c r="BE142"/>
  <c r="T142"/>
  <c r="T141"/>
  <c r="R142"/>
  <c r="R141"/>
  <c r="P142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T136"/>
  <c r="R137"/>
  <c r="R136"/>
  <c r="P137"/>
  <c r="P136"/>
  <c r="BI135"/>
  <c r="BH135"/>
  <c r="BG135"/>
  <c r="BE135"/>
  <c r="T135"/>
  <c r="T134"/>
  <c r="R135"/>
  <c r="R134"/>
  <c r="P135"/>
  <c r="P134"/>
  <c r="J128"/>
  <c r="F128"/>
  <c r="F126"/>
  <c r="E124"/>
  <c r="BI111"/>
  <c r="BH111"/>
  <c r="BG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J91"/>
  <c r="F91"/>
  <c r="F89"/>
  <c r="E87"/>
  <c r="J24"/>
  <c r="E24"/>
  <c r="J129"/>
  <c r="J23"/>
  <c r="J18"/>
  <c r="E18"/>
  <c r="F129"/>
  <c r="J17"/>
  <c r="J12"/>
  <c r="J126"/>
  <c r="E7"/>
  <c r="E122"/>
  <c i="1" r="L90"/>
  <c r="AM90"/>
  <c r="AM89"/>
  <c r="L89"/>
  <c r="AM87"/>
  <c r="L87"/>
  <c r="L85"/>
  <c r="L84"/>
  <c i="2" r="BK140"/>
  <c r="BK137"/>
  <c i="3" r="J612"/>
  <c r="J599"/>
  <c r="BK401"/>
  <c r="J287"/>
  <c r="BK210"/>
  <c r="BK613"/>
  <c r="J598"/>
  <c r="BK399"/>
  <c r="BK327"/>
  <c r="BK290"/>
  <c r="J272"/>
  <c r="J210"/>
  <c r="J417"/>
  <c r="J373"/>
  <c r="J342"/>
  <c r="J198"/>
  <c r="BK156"/>
  <c r="J617"/>
  <c r="J592"/>
  <c r="J399"/>
  <c r="J346"/>
  <c r="J620"/>
  <c r="J450"/>
  <c r="J360"/>
  <c r="BK285"/>
  <c r="BK240"/>
  <c r="J184"/>
  <c r="J625"/>
  <c r="J600"/>
  <c r="BK381"/>
  <c r="J335"/>
  <c r="J280"/>
  <c r="J197"/>
  <c r="J377"/>
  <c r="J334"/>
  <c r="J152"/>
  <c r="BK380"/>
  <c r="J283"/>
  <c r="J156"/>
  <c i="4" r="J289"/>
  <c r="BK270"/>
  <c r="BK239"/>
  <c r="J208"/>
  <c r="BK292"/>
  <c r="J257"/>
  <c r="J229"/>
  <c r="J200"/>
  <c r="BK174"/>
  <c r="J285"/>
  <c r="BK263"/>
  <c r="BK192"/>
  <c r="BK281"/>
  <c r="BK248"/>
  <c r="J214"/>
  <c r="J202"/>
  <c r="J165"/>
  <c r="BK267"/>
  <c r="J242"/>
  <c r="J168"/>
  <c r="BK272"/>
  <c r="J245"/>
  <c r="BK216"/>
  <c r="J191"/>
  <c r="BK231"/>
  <c r="BK202"/>
  <c r="J166"/>
  <c r="BK266"/>
  <c r="BK259"/>
  <c r="BK229"/>
  <c r="BK205"/>
  <c r="J174"/>
  <c r="BK152"/>
  <c i="5" r="BK240"/>
  <c r="J211"/>
  <c r="BK168"/>
  <c r="BK252"/>
  <c r="BK223"/>
  <c r="J209"/>
  <c r="J178"/>
  <c r="J158"/>
  <c r="J230"/>
  <c r="BK211"/>
  <c r="J153"/>
  <c r="J252"/>
  <c r="BK231"/>
  <c r="J187"/>
  <c r="J172"/>
  <c r="BK237"/>
  <c r="J150"/>
  <c r="BK218"/>
  <c r="BK199"/>
  <c r="J174"/>
  <c r="BK229"/>
  <c r="J198"/>
  <c r="BK166"/>
  <c r="J190"/>
  <c r="J156"/>
  <c i="2" r="J139"/>
  <c i="3" r="BK623"/>
  <c r="J597"/>
  <c r="J368"/>
  <c r="BK268"/>
  <c r="BK620"/>
  <c r="J601"/>
  <c r="J428"/>
  <c r="J369"/>
  <c r="BK299"/>
  <c r="BK273"/>
  <c r="J185"/>
  <c r="J410"/>
  <c r="BK366"/>
  <c r="J252"/>
  <c r="J171"/>
  <c r="J619"/>
  <c r="BK606"/>
  <c r="BK448"/>
  <c r="J363"/>
  <c r="J345"/>
  <c r="J618"/>
  <c r="J366"/>
  <c r="BK283"/>
  <c r="BK206"/>
  <c r="J155"/>
  <c r="BK611"/>
  <c r="BK355"/>
  <c r="J299"/>
  <c r="BK272"/>
  <c r="BK346"/>
  <c r="BK270"/>
  <c r="BK303"/>
  <c r="BK211"/>
  <c i="4" r="BK300"/>
  <c r="J272"/>
  <c r="BK257"/>
  <c r="J228"/>
  <c r="J152"/>
  <c r="BK283"/>
  <c r="BK253"/>
  <c r="J222"/>
  <c r="J197"/>
  <c r="J173"/>
  <c r="J293"/>
  <c r="BK256"/>
  <c r="BK179"/>
  <c r="BK271"/>
  <c r="BK243"/>
  <c r="BK191"/>
  <c r="BK175"/>
  <c r="J254"/>
  <c r="BK215"/>
  <c r="J163"/>
  <c r="BK250"/>
  <c r="BK236"/>
  <c r="J201"/>
  <c r="J175"/>
  <c r="J225"/>
  <c r="BK195"/>
  <c r="BK279"/>
  <c r="J262"/>
  <c r="BK224"/>
  <c r="BK198"/>
  <c r="BK172"/>
  <c i="5" r="BK222"/>
  <c r="J199"/>
  <c r="J256"/>
  <c r="J213"/>
  <c r="BK189"/>
  <c r="J183"/>
  <c r="J146"/>
  <c r="BK221"/>
  <c r="BK178"/>
  <c r="BK239"/>
  <c r="J218"/>
  <c r="BK174"/>
  <c r="BK214"/>
  <c r="BK242"/>
  <c r="J204"/>
  <c r="J193"/>
  <c r="J140"/>
  <c r="BK213"/>
  <c r="BK193"/>
  <c r="J161"/>
  <c r="J184"/>
  <c r="J166"/>
  <c i="2" r="J142"/>
  <c i="3" r="BK615"/>
  <c r="J605"/>
  <c r="BK410"/>
  <c r="BK345"/>
  <c r="J273"/>
  <c i="2" r="F39"/>
  <c i="3" r="BK353"/>
  <c r="BK595"/>
  <c r="BK373"/>
  <c r="J290"/>
  <c r="J238"/>
  <c r="J204"/>
  <c r="J621"/>
  <c r="J603"/>
  <c r="J379"/>
  <c r="BK287"/>
  <c r="J269"/>
  <c r="BK397"/>
  <c r="J337"/>
  <c r="J282"/>
  <c r="J408"/>
  <c r="J288"/>
  <c r="BK197"/>
  <c i="4" r="BK288"/>
  <c r="BK262"/>
  <c r="BK234"/>
  <c r="J204"/>
  <c r="J301"/>
  <c r="BK264"/>
  <c r="BK251"/>
  <c r="J203"/>
  <c r="J183"/>
  <c r="J300"/>
  <c r="J270"/>
  <c r="J223"/>
  <c r="BK163"/>
  <c r="BK277"/>
  <c r="J250"/>
  <c r="J216"/>
  <c r="BK201"/>
  <c r="J149"/>
  <c r="J240"/>
  <c r="BK165"/>
  <c r="BK261"/>
  <c r="BK240"/>
  <c r="BK213"/>
  <c r="BK158"/>
  <c r="J212"/>
  <c r="J180"/>
  <c r="BK276"/>
  <c r="J182"/>
  <c i="5" r="J219"/>
  <c r="BK158"/>
  <c r="BK230"/>
  <c r="J205"/>
  <c r="BK163"/>
  <c r="BK225"/>
  <c r="J212"/>
  <c r="J160"/>
  <c r="J254"/>
  <c r="J196"/>
  <c r="J248"/>
  <c r="BK228"/>
  <c r="BK201"/>
  <c r="BK234"/>
  <c r="BK196"/>
  <c r="J170"/>
  <c r="J238"/>
  <c r="BK197"/>
  <c r="J241"/>
  <c r="BK181"/>
  <c r="BK149"/>
  <c i="2" r="BK139"/>
  <c r="BK135"/>
  <c i="3" r="BK602"/>
  <c r="BK408"/>
  <c r="BK307"/>
  <c r="J223"/>
  <c r="BK626"/>
  <c r="J611"/>
  <c r="BK600"/>
  <c r="J420"/>
  <c r="BK363"/>
  <c r="J295"/>
  <c r="BK264"/>
  <c r="J207"/>
  <c r="J390"/>
  <c r="J359"/>
  <c r="J240"/>
  <c r="BK185"/>
  <c r="BK622"/>
  <c r="J609"/>
  <c r="J442"/>
  <c r="BK362"/>
  <c r="BK625"/>
  <c r="BK599"/>
  <c r="BK428"/>
  <c r="BK343"/>
  <c r="J264"/>
  <c r="J159"/>
  <c r="BK614"/>
  <c r="BK417"/>
  <c r="J343"/>
  <c r="J278"/>
  <c r="BK207"/>
  <c r="BK379"/>
  <c r="BK335"/>
  <c r="BK269"/>
  <c r="BK328"/>
  <c r="BK252"/>
  <c i="2" r="J35"/>
  <c i="4" r="J209"/>
  <c r="J172"/>
  <c r="BK291"/>
  <c r="BK254"/>
  <c r="J224"/>
  <c r="J205"/>
  <c r="J156"/>
  <c r="J280"/>
  <c r="J251"/>
  <c r="J207"/>
  <c r="J292"/>
  <c r="BK268"/>
  <c r="BK228"/>
  <c r="BK187"/>
  <c r="J281"/>
  <c r="J239"/>
  <c r="BK186"/>
  <c r="J258"/>
  <c r="J234"/>
  <c r="BK208"/>
  <c r="J179"/>
  <c r="BK223"/>
  <c r="J186"/>
  <c r="BK161"/>
  <c r="J220"/>
  <c r="BK166"/>
  <c i="5" r="BK249"/>
  <c r="BK204"/>
  <c r="J152"/>
  <c r="J225"/>
  <c r="BK191"/>
  <c r="J164"/>
  <c r="BK156"/>
  <c r="J223"/>
  <c r="BK194"/>
  <c r="BK146"/>
  <c r="J229"/>
  <c r="BK185"/>
  <c r="BK256"/>
  <c r="J221"/>
  <c r="J239"/>
  <c r="BK195"/>
  <c r="J144"/>
  <c r="BK210"/>
  <c r="J195"/>
  <c r="BK232"/>
  <c r="J163"/>
  <c i="2" r="BK144"/>
  <c i="1" r="AS94"/>
  <c i="3" r="J327"/>
  <c r="J224"/>
  <c r="BK617"/>
  <c r="BK605"/>
  <c r="BK450"/>
  <c r="BK406"/>
  <c r="BK315"/>
  <c r="J270"/>
  <c r="BK152"/>
  <c r="J397"/>
  <c r="J353"/>
  <c r="J230"/>
  <c r="BK184"/>
  <c r="BK612"/>
  <c r="BK603"/>
  <c r="J424"/>
  <c i="2" r="F37"/>
  <c i="3" r="BK205"/>
  <c r="BK619"/>
  <c r="J519"/>
  <c r="BK332"/>
  <c r="BK224"/>
  <c i="2" r="F38"/>
  <c i="3" r="BK222"/>
  <c i="4" r="BK293"/>
  <c r="J277"/>
  <c r="BK258"/>
  <c r="BK214"/>
  <c r="BK156"/>
  <c r="BK280"/>
  <c r="J236"/>
  <c r="J211"/>
  <c r="J193"/>
  <c r="BK149"/>
  <c r="BK278"/>
  <c r="J261"/>
  <c r="BK219"/>
  <c r="J154"/>
  <c r="J273"/>
  <c r="BK249"/>
  <c r="BK211"/>
  <c r="BK193"/>
  <c r="BK180"/>
  <c r="J276"/>
  <c r="J231"/>
  <c r="BK182"/>
  <c r="J279"/>
  <c r="BK238"/>
  <c r="BK210"/>
  <c r="BK235"/>
  <c r="J199"/>
  <c r="J158"/>
  <c r="J248"/>
  <c r="BK246"/>
  <c r="J215"/>
  <c r="J195"/>
  <c r="BK168"/>
  <c i="5" r="J237"/>
  <c r="J194"/>
  <c r="BK167"/>
  <c r="J236"/>
  <c r="BK212"/>
  <c r="BK187"/>
  <c r="J168"/>
  <c r="BK143"/>
  <c r="J224"/>
  <c r="J200"/>
  <c r="BK150"/>
  <c r="BK244"/>
  <c r="BK205"/>
  <c r="BK140"/>
  <c r="J216"/>
  <c r="J244"/>
  <c r="J215"/>
  <c r="J149"/>
  <c r="BK224"/>
  <c r="BK192"/>
  <c r="J226"/>
  <c r="J169"/>
  <c r="BK144"/>
  <c i="2" r="BK142"/>
  <c r="J135"/>
  <c i="3" r="BK609"/>
  <c r="J429"/>
  <c r="J362"/>
  <c r="J275"/>
  <c r="BK627"/>
  <c r="BK608"/>
  <c r="BK597"/>
  <c r="BK424"/>
  <c r="J380"/>
  <c r="BK337"/>
  <c r="BK282"/>
  <c r="J211"/>
  <c i="2" r="F35"/>
  <c i="3" r="J626"/>
  <c r="J607"/>
  <c r="J384"/>
  <c r="J328"/>
  <c r="BK588"/>
  <c r="J418"/>
  <c r="J312"/>
  <c r="J228"/>
  <c r="BK172"/>
  <c r="J623"/>
  <c r="BK607"/>
  <c r="BK390"/>
  <c r="BK350"/>
  <c r="BK275"/>
  <c r="J172"/>
  <c r="BK359"/>
  <c r="BK295"/>
  <c r="BK384"/>
  <c r="BK312"/>
  <c r="J206"/>
  <c i="4" r="J290"/>
  <c r="J260"/>
  <c r="J243"/>
  <c r="BK190"/>
  <c r="J288"/>
  <c r="BK244"/>
  <c r="BK218"/>
  <c r="J184"/>
  <c r="BK301"/>
  <c r="J275"/>
  <c r="J247"/>
  <c r="BK173"/>
  <c r="J266"/>
  <c r="J210"/>
  <c r="BK184"/>
  <c r="BK298"/>
  <c r="BK245"/>
  <c r="J187"/>
  <c r="BK289"/>
  <c r="J246"/>
  <c r="BK220"/>
  <c r="J198"/>
  <c r="BK154"/>
  <c r="BK204"/>
  <c r="BK183"/>
  <c r="BK275"/>
  <c r="J169"/>
  <c i="5" r="J231"/>
  <c r="J197"/>
  <c r="BK246"/>
  <c r="J222"/>
  <c r="J206"/>
  <c r="BK184"/>
  <c r="BK257"/>
  <c r="BK217"/>
  <c r="BK169"/>
  <c r="J255"/>
  <c r="J232"/>
  <c r="J201"/>
  <c r="J143"/>
  <c r="J246"/>
  <c r="J180"/>
  <c r="BK226"/>
  <c r="BK200"/>
  <c r="J188"/>
  <c r="J249"/>
  <c r="J203"/>
  <c r="BK176"/>
  <c r="J192"/>
  <c r="BK172"/>
  <c r="BK152"/>
  <c i="2" r="J144"/>
  <c r="J137"/>
  <c i="3" r="BK610"/>
  <c r="J588"/>
  <c r="BK377"/>
  <c r="BK288"/>
  <c r="BK238"/>
  <c r="J622"/>
  <c r="J606"/>
  <c r="BK442"/>
  <c r="BK391"/>
  <c r="BK351"/>
  <c r="J303"/>
  <c r="BK280"/>
  <c r="BK426"/>
  <c r="BK383"/>
  <c r="J351"/>
  <c r="J205"/>
  <c r="BK159"/>
  <c r="BK621"/>
  <c r="J608"/>
  <c r="BK420"/>
  <c r="J355"/>
  <c r="J624"/>
  <c r="BK598"/>
  <c r="BK369"/>
  <c r="BK334"/>
  <c r="J268"/>
  <c r="J222"/>
  <c r="BK171"/>
  <c r="BK618"/>
  <c r="BK592"/>
  <c r="BK368"/>
  <c r="J285"/>
  <c r="BK230"/>
  <c r="BK154"/>
  <c r="BK342"/>
  <c r="J319"/>
  <c r="BK418"/>
  <c r="BK319"/>
  <c r="BK278"/>
  <c i="4" r="J291"/>
  <c r="J271"/>
  <c r="J253"/>
  <c r="BK212"/>
  <c r="J188"/>
  <c r="BK296"/>
  <c r="BK260"/>
  <c r="J252"/>
  <c r="J219"/>
  <c r="J177"/>
  <c r="J296"/>
  <c r="BK265"/>
  <c r="BK233"/>
  <c r="J185"/>
  <c r="J147"/>
  <c r="J265"/>
  <c r="J227"/>
  <c r="BK197"/>
  <c r="J161"/>
  <c r="J263"/>
  <c r="BK209"/>
  <c r="J287"/>
  <c r="J256"/>
  <c r="BK227"/>
  <c r="BK199"/>
  <c r="BK177"/>
  <c r="J218"/>
  <c r="BK287"/>
  <c r="J264"/>
  <c r="J235"/>
  <c r="BK188"/>
  <c r="J162"/>
  <c i="5" r="J242"/>
  <c r="J189"/>
  <c r="BK188"/>
  <c r="BK182"/>
  <c r="J181"/>
  <c r="J176"/>
  <c r="BK145"/>
  <c r="J228"/>
  <c r="BK207"/>
  <c r="J167"/>
  <c r="J234"/>
  <c r="BK219"/>
  <c r="BK190"/>
  <c r="BK233"/>
  <c r="J217"/>
  <c r="BK186"/>
  <c r="BK255"/>
  <c r="BK209"/>
  <c r="BK238"/>
  <c r="BK216"/>
  <c r="J191"/>
  <c r="BK254"/>
  <c r="J207"/>
  <c r="BK153"/>
  <c r="BK180"/>
  <c r="J145"/>
  <c i="2" r="J140"/>
  <c i="3" r="J613"/>
  <c r="BK601"/>
  <c r="J383"/>
  <c r="BK284"/>
  <c r="BK150"/>
  <c r="J614"/>
  <c r="J602"/>
  <c r="BK429"/>
  <c r="J381"/>
  <c r="J332"/>
  <c r="J284"/>
  <c r="BK234"/>
  <c r="BK155"/>
  <c r="J406"/>
  <c r="BK361"/>
  <c r="J323"/>
  <c r="BK204"/>
  <c r="BK624"/>
  <c r="J610"/>
  <c r="BK519"/>
  <c r="J391"/>
  <c r="J627"/>
  <c r="J615"/>
  <c r="J448"/>
  <c r="J361"/>
  <c r="J307"/>
  <c r="J234"/>
  <c r="BK198"/>
  <c r="J150"/>
  <c r="J595"/>
  <c r="BK360"/>
  <c r="J315"/>
  <c r="BK223"/>
  <c r="J401"/>
  <c r="BK323"/>
  <c r="J426"/>
  <c r="J350"/>
  <c r="BK228"/>
  <c r="J154"/>
  <c i="4" r="J278"/>
  <c r="BK247"/>
  <c r="BK225"/>
  <c r="BK196"/>
  <c r="J298"/>
  <c r="BK273"/>
  <c r="BK242"/>
  <c r="BK207"/>
  <c r="BK189"/>
  <c r="BK147"/>
  <c r="J267"/>
  <c r="J244"/>
  <c r="J196"/>
  <c r="BK290"/>
  <c r="J259"/>
  <c r="J238"/>
  <c r="BK203"/>
  <c r="J189"/>
  <c r="BK162"/>
  <c r="J268"/>
  <c r="J192"/>
  <c r="BK285"/>
  <c r="J249"/>
  <c r="BK222"/>
  <c r="J190"/>
  <c r="J233"/>
  <c r="BK200"/>
  <c r="BK169"/>
  <c r="J283"/>
  <c r="BK252"/>
  <c r="J213"/>
  <c r="BK185"/>
  <c i="5" r="J253"/>
  <c r="J214"/>
  <c r="BK170"/>
  <c r="BK253"/>
  <c r="BK227"/>
  <c r="J210"/>
  <c r="J186"/>
  <c r="BK161"/>
  <c r="BK248"/>
  <c r="BK215"/>
  <c r="J257"/>
  <c r="BK241"/>
  <c r="BK198"/>
  <c r="BK183"/>
  <c r="J233"/>
  <c r="BK160"/>
  <c r="BK236"/>
  <c r="BK203"/>
  <c r="J185"/>
  <c r="J240"/>
  <c r="BK206"/>
  <c r="J182"/>
  <c r="J227"/>
  <c r="BK164"/>
  <c i="2" l="1" r="BK138"/>
  <c r="J138"/>
  <c r="J100"/>
  <c i="3" r="R153"/>
  <c r="T158"/>
  <c r="T267"/>
  <c r="T277"/>
  <c r="T281"/>
  <c r="R286"/>
  <c r="P344"/>
  <c r="BK354"/>
  <c r="J354"/>
  <c r="J110"/>
  <c r="R367"/>
  <c r="BK378"/>
  <c r="J378"/>
  <c r="J112"/>
  <c r="R409"/>
  <c r="BK604"/>
  <c r="J604"/>
  <c r="J117"/>
  <c i="4" r="P146"/>
  <c r="P160"/>
  <c r="R178"/>
  <c r="T194"/>
  <c r="T217"/>
  <c r="T255"/>
  <c r="R269"/>
  <c r="T295"/>
  <c r="T294"/>
  <c i="2" r="R138"/>
  <c r="R133"/>
  <c r="R132"/>
  <c i="3" r="T149"/>
  <c r="R209"/>
  <c r="P289"/>
  <c r="T427"/>
  <c r="BK596"/>
  <c r="J596"/>
  <c r="J116"/>
  <c i="4" r="BK146"/>
  <c r="J146"/>
  <c r="J98"/>
  <c r="BK160"/>
  <c r="J160"/>
  <c r="J100"/>
  <c r="P178"/>
  <c r="P194"/>
  <c r="BK217"/>
  <c r="J217"/>
  <c r="J107"/>
  <c r="BK255"/>
  <c r="J255"/>
  <c r="J110"/>
  <c r="P274"/>
  <c i="2" r="P138"/>
  <c r="P133"/>
  <c r="P132"/>
  <c i="1" r="AU95"/>
  <c i="3" r="BK153"/>
  <c r="J153"/>
  <c r="J99"/>
  <c r="P209"/>
  <c r="BK289"/>
  <c r="J289"/>
  <c r="J108"/>
  <c r="P427"/>
  <c r="R596"/>
  <c i="4" r="P164"/>
  <c r="BK171"/>
  <c r="J171"/>
  <c r="J103"/>
  <c r="BK194"/>
  <c r="J194"/>
  <c r="J105"/>
  <c r="BK226"/>
  <c r="J226"/>
  <c r="J108"/>
  <c r="BK241"/>
  <c r="J241"/>
  <c r="J109"/>
  <c r="BK274"/>
  <c r="J274"/>
  <c r="J112"/>
  <c i="5" r="R155"/>
  <c i="3" r="P153"/>
  <c r="BK158"/>
  <c r="J158"/>
  <c r="J100"/>
  <c r="BK267"/>
  <c r="J267"/>
  <c r="J102"/>
  <c r="BK277"/>
  <c r="J277"/>
  <c r="J105"/>
  <c r="BK281"/>
  <c r="J281"/>
  <c r="J106"/>
  <c r="P286"/>
  <c r="R344"/>
  <c r="R354"/>
  <c r="BK367"/>
  <c r="J367"/>
  <c r="J111"/>
  <c r="R378"/>
  <c r="BK409"/>
  <c r="J409"/>
  <c r="J113"/>
  <c r="P604"/>
  <c i="4" r="T146"/>
  <c r="R160"/>
  <c r="T178"/>
  <c r="R194"/>
  <c r="R217"/>
  <c r="P255"/>
  <c r="R274"/>
  <c i="5" r="T155"/>
  <c i="3" r="T153"/>
  <c r="T209"/>
  <c r="R289"/>
  <c r="R427"/>
  <c r="P596"/>
  <c i="4" r="BK164"/>
  <c r="J164"/>
  <c r="J101"/>
  <c r="P171"/>
  <c r="T206"/>
  <c r="T226"/>
  <c r="T241"/>
  <c r="T269"/>
  <c r="P295"/>
  <c r="P294"/>
  <c i="5" r="BK142"/>
  <c r="J142"/>
  <c r="J99"/>
  <c r="R142"/>
  <c r="R138"/>
  <c r="BK148"/>
  <c r="J148"/>
  <c r="J100"/>
  <c r="T148"/>
  <c r="R235"/>
  <c i="3" r="R149"/>
  <c r="P158"/>
  <c r="P267"/>
  <c r="P277"/>
  <c r="R281"/>
  <c r="T286"/>
  <c r="T344"/>
  <c r="P354"/>
  <c r="T367"/>
  <c r="T378"/>
  <c r="P409"/>
  <c r="R604"/>
  <c i="4" r="R146"/>
  <c r="T160"/>
  <c r="BK178"/>
  <c r="J178"/>
  <c r="J104"/>
  <c r="R206"/>
  <c r="P217"/>
  <c r="R255"/>
  <c r="P269"/>
  <c r="BK295"/>
  <c r="J295"/>
  <c r="J114"/>
  <c i="5" r="P142"/>
  <c r="P138"/>
  <c r="P137"/>
  <c i="1" r="AU98"/>
  <c i="5" r="T142"/>
  <c r="T138"/>
  <c r="P148"/>
  <c r="R148"/>
  <c r="P235"/>
  <c r="P245"/>
  <c i="3" r="BK149"/>
  <c r="BK209"/>
  <c r="J209"/>
  <c r="J101"/>
  <c r="R267"/>
  <c r="R277"/>
  <c r="P281"/>
  <c r="BK286"/>
  <c r="J286"/>
  <c r="J107"/>
  <c r="BK344"/>
  <c r="J344"/>
  <c r="J109"/>
  <c r="T354"/>
  <c r="P367"/>
  <c r="P378"/>
  <c r="T409"/>
  <c r="T604"/>
  <c i="4" r="R164"/>
  <c r="R171"/>
  <c r="P206"/>
  <c r="P226"/>
  <c r="R241"/>
  <c r="BK269"/>
  <c r="J269"/>
  <c r="J111"/>
  <c r="R295"/>
  <c r="R294"/>
  <c i="5" r="BK155"/>
  <c r="J155"/>
  <c r="J102"/>
  <c r="BK235"/>
  <c r="J235"/>
  <c r="J103"/>
  <c r="R245"/>
  <c i="2" r="T138"/>
  <c r="T133"/>
  <c r="T132"/>
  <c i="3" r="P149"/>
  <c r="P148"/>
  <c r="R158"/>
  <c r="T289"/>
  <c r="T276"/>
  <c r="BK427"/>
  <c r="J427"/>
  <c r="J114"/>
  <c r="T596"/>
  <c i="4" r="T164"/>
  <c r="T171"/>
  <c r="BK206"/>
  <c r="J206"/>
  <c r="J106"/>
  <c r="R226"/>
  <c r="P241"/>
  <c r="T274"/>
  <c i="5" r="P155"/>
  <c r="P154"/>
  <c r="T235"/>
  <c r="BK245"/>
  <c r="J245"/>
  <c r="J105"/>
  <c r="T245"/>
  <c r="BK251"/>
  <c r="J251"/>
  <c r="J107"/>
  <c r="P251"/>
  <c r="P250"/>
  <c r="R251"/>
  <c r="R250"/>
  <c r="T251"/>
  <c r="T250"/>
  <c i="2" r="BK143"/>
  <c r="J143"/>
  <c r="J102"/>
  <c i="5" r="BK139"/>
  <c r="BK138"/>
  <c i="4" r="BK157"/>
  <c r="J157"/>
  <c r="J99"/>
  <c i="2" r="BK141"/>
  <c r="J141"/>
  <c r="J101"/>
  <c i="3" r="BK594"/>
  <c r="J594"/>
  <c r="J115"/>
  <c i="5" r="BK243"/>
  <c r="J243"/>
  <c r="J104"/>
  <c i="2" r="BK134"/>
  <c r="J134"/>
  <c r="J98"/>
  <c i="3" r="BK274"/>
  <c r="J274"/>
  <c r="J103"/>
  <c i="2" r="BK136"/>
  <c r="J136"/>
  <c r="J99"/>
  <c i="5" r="E85"/>
  <c r="J92"/>
  <c r="F133"/>
  <c r="BF140"/>
  <c r="BF197"/>
  <c r="BF200"/>
  <c r="BF209"/>
  <c r="BF213"/>
  <c r="BF214"/>
  <c r="BF215"/>
  <c r="BF218"/>
  <c r="BF224"/>
  <c r="BF229"/>
  <c r="BF236"/>
  <c r="BF238"/>
  <c r="J91"/>
  <c r="BF143"/>
  <c r="BF144"/>
  <c r="BF145"/>
  <c r="BF150"/>
  <c r="BF156"/>
  <c r="BF172"/>
  <c r="BF178"/>
  <c r="BF185"/>
  <c r="BF189"/>
  <c r="BF216"/>
  <c r="BF219"/>
  <c r="BF230"/>
  <c r="BF233"/>
  <c r="BF244"/>
  <c r="BF246"/>
  <c r="BF252"/>
  <c r="BF257"/>
  <c r="J89"/>
  <c r="BF153"/>
  <c r="BF158"/>
  <c r="BF164"/>
  <c r="BF166"/>
  <c r="BF167"/>
  <c r="BF168"/>
  <c r="BF183"/>
  <c r="BF198"/>
  <c r="BF206"/>
  <c r="BF212"/>
  <c r="BF221"/>
  <c r="BF228"/>
  <c i="4" r="BK145"/>
  <c r="J145"/>
  <c r="J97"/>
  <c r="BK170"/>
  <c r="J170"/>
  <c r="J102"/>
  <c i="5" r="BF146"/>
  <c r="BF170"/>
  <c r="BF176"/>
  <c r="BF181"/>
  <c r="BF195"/>
  <c r="BF196"/>
  <c r="BF204"/>
  <c r="BF205"/>
  <c r="BF222"/>
  <c r="BF223"/>
  <c r="BF240"/>
  <c i="4" r="BK294"/>
  <c r="J294"/>
  <c r="J113"/>
  <c i="5" r="BF152"/>
  <c r="BF163"/>
  <c r="BF169"/>
  <c r="BF188"/>
  <c r="BF191"/>
  <c r="BF194"/>
  <c r="BF210"/>
  <c r="BF211"/>
  <c r="BF225"/>
  <c r="BF226"/>
  <c r="BF237"/>
  <c r="F134"/>
  <c r="BF161"/>
  <c r="BF182"/>
  <c r="BF187"/>
  <c r="BF201"/>
  <c r="BF207"/>
  <c r="BF231"/>
  <c r="BF232"/>
  <c r="BF239"/>
  <c r="BF241"/>
  <c r="BF248"/>
  <c r="BF249"/>
  <c r="BF253"/>
  <c r="BF254"/>
  <c r="BF255"/>
  <c r="BF174"/>
  <c r="BF180"/>
  <c r="BF190"/>
  <c r="BF193"/>
  <c r="BF199"/>
  <c r="BF203"/>
  <c r="BF242"/>
  <c r="BF149"/>
  <c r="BF160"/>
  <c r="BF184"/>
  <c r="BF186"/>
  <c r="BF192"/>
  <c r="BF217"/>
  <c r="BF227"/>
  <c r="BF234"/>
  <c r="BF256"/>
  <c i="4" r="E85"/>
  <c r="F140"/>
  <c r="BF147"/>
  <c r="BF154"/>
  <c r="BF158"/>
  <c r="BF179"/>
  <c r="BF190"/>
  <c r="BF202"/>
  <c r="BF203"/>
  <c r="BF209"/>
  <c r="BF210"/>
  <c r="BF222"/>
  <c r="BF227"/>
  <c r="BF233"/>
  <c r="BF243"/>
  <c r="BF245"/>
  <c r="BF251"/>
  <c r="BF254"/>
  <c r="BF256"/>
  <c r="BF271"/>
  <c r="BF291"/>
  <c i="3" r="BK276"/>
  <c r="J276"/>
  <c r="J104"/>
  <c i="4" r="J91"/>
  <c r="F141"/>
  <c r="BF187"/>
  <c r="BF191"/>
  <c r="BF207"/>
  <c r="BF215"/>
  <c r="BF229"/>
  <c r="BF238"/>
  <c i="3" r="J149"/>
  <c r="J98"/>
  <c i="4" r="J92"/>
  <c r="BF163"/>
  <c r="BF168"/>
  <c r="BF173"/>
  <c r="BF180"/>
  <c r="BF184"/>
  <c r="BF185"/>
  <c r="BF188"/>
  <c r="BF196"/>
  <c r="BF228"/>
  <c r="BF266"/>
  <c r="BF275"/>
  <c r="BF276"/>
  <c r="BF281"/>
  <c r="BF300"/>
  <c r="J138"/>
  <c r="BF169"/>
  <c r="BF174"/>
  <c r="BF175"/>
  <c r="BF177"/>
  <c r="BF189"/>
  <c r="BF195"/>
  <c r="BF200"/>
  <c r="BF204"/>
  <c r="BF212"/>
  <c r="BF213"/>
  <c r="BF224"/>
  <c r="BF225"/>
  <c r="BF236"/>
  <c r="BF246"/>
  <c r="BF252"/>
  <c r="BF257"/>
  <c r="BF260"/>
  <c r="BF265"/>
  <c r="BF270"/>
  <c r="BF272"/>
  <c r="BF273"/>
  <c r="BF296"/>
  <c r="BF301"/>
  <c r="BF152"/>
  <c r="BF156"/>
  <c r="BF166"/>
  <c r="BF172"/>
  <c r="BF183"/>
  <c r="BF205"/>
  <c r="BF208"/>
  <c r="BF220"/>
  <c r="BF231"/>
  <c r="BF234"/>
  <c r="BF244"/>
  <c r="BF253"/>
  <c r="BF261"/>
  <c r="BF262"/>
  <c r="BF278"/>
  <c r="BF283"/>
  <c r="BF285"/>
  <c r="BF287"/>
  <c r="BF149"/>
  <c r="BF186"/>
  <c r="BF197"/>
  <c r="BF199"/>
  <c r="BF211"/>
  <c r="BF235"/>
  <c r="BF242"/>
  <c r="BF248"/>
  <c r="BF258"/>
  <c r="BF259"/>
  <c r="BF264"/>
  <c r="BF288"/>
  <c r="BF289"/>
  <c r="BF292"/>
  <c r="BF161"/>
  <c r="BF165"/>
  <c r="BF182"/>
  <c r="BF214"/>
  <c r="BF216"/>
  <c r="BF239"/>
  <c r="BF247"/>
  <c r="BF249"/>
  <c r="BF250"/>
  <c r="BF263"/>
  <c r="BF268"/>
  <c r="BF277"/>
  <c r="BF290"/>
  <c r="BF293"/>
  <c r="BF162"/>
  <c r="BF192"/>
  <c r="BF193"/>
  <c r="BF198"/>
  <c r="BF201"/>
  <c r="BF218"/>
  <c r="BF219"/>
  <c r="BF223"/>
  <c r="BF240"/>
  <c r="BF267"/>
  <c r="BF279"/>
  <c r="BF280"/>
  <c r="BF298"/>
  <c i="3" r="BF172"/>
  <c r="BF204"/>
  <c r="BF230"/>
  <c r="BF238"/>
  <c r="BF264"/>
  <c r="BF268"/>
  <c r="BF273"/>
  <c r="BF280"/>
  <c r="BF335"/>
  <c r="BF353"/>
  <c r="BF366"/>
  <c r="BF369"/>
  <c r="BF377"/>
  <c r="F144"/>
  <c r="BF171"/>
  <c r="BF206"/>
  <c r="BF210"/>
  <c r="BF222"/>
  <c r="BF234"/>
  <c r="BF303"/>
  <c r="BF351"/>
  <c r="BF390"/>
  <c r="BF406"/>
  <c r="BF408"/>
  <c r="BF410"/>
  <c r="BF424"/>
  <c r="BF426"/>
  <c r="BF625"/>
  <c r="BF184"/>
  <c r="BF198"/>
  <c r="BF211"/>
  <c r="BF283"/>
  <c r="BF290"/>
  <c r="BF307"/>
  <c r="BF337"/>
  <c r="BF361"/>
  <c r="BF383"/>
  <c r="BF401"/>
  <c r="BF418"/>
  <c r="BF595"/>
  <c r="BF606"/>
  <c r="BF613"/>
  <c r="BF617"/>
  <c r="BF620"/>
  <c r="BF622"/>
  <c r="BF624"/>
  <c r="J92"/>
  <c r="BF152"/>
  <c r="BF185"/>
  <c r="BF197"/>
  <c r="BF278"/>
  <c r="BF288"/>
  <c r="BF315"/>
  <c r="BF327"/>
  <c r="BF350"/>
  <c r="BF379"/>
  <c r="BF381"/>
  <c r="BF384"/>
  <c r="BF442"/>
  <c r="BF519"/>
  <c r="BF597"/>
  <c r="BF623"/>
  <c r="BF627"/>
  <c r="J89"/>
  <c r="BF285"/>
  <c r="BF287"/>
  <c r="BF299"/>
  <c r="BF312"/>
  <c r="BF334"/>
  <c r="BF359"/>
  <c r="BF363"/>
  <c r="BF380"/>
  <c r="BF399"/>
  <c r="BF417"/>
  <c r="BF450"/>
  <c r="BF588"/>
  <c r="BF600"/>
  <c r="BF602"/>
  <c r="BF605"/>
  <c r="BF611"/>
  <c r="BF615"/>
  <c r="BF618"/>
  <c r="E137"/>
  <c r="BF150"/>
  <c r="BF205"/>
  <c r="BF207"/>
  <c r="BF223"/>
  <c r="BF269"/>
  <c r="BF272"/>
  <c r="BF275"/>
  <c r="BF282"/>
  <c r="BF284"/>
  <c r="BF295"/>
  <c r="BF332"/>
  <c r="BF346"/>
  <c r="BF368"/>
  <c r="BF428"/>
  <c r="BF156"/>
  <c r="BF159"/>
  <c r="BF224"/>
  <c r="BF240"/>
  <c r="BF323"/>
  <c r="BF343"/>
  <c r="BF345"/>
  <c r="BF355"/>
  <c r="BF362"/>
  <c r="BF373"/>
  <c r="BF448"/>
  <c r="BF592"/>
  <c r="BF599"/>
  <c r="BF603"/>
  <c r="BF607"/>
  <c r="BF610"/>
  <c r="BF612"/>
  <c r="BF619"/>
  <c r="BF621"/>
  <c r="BF154"/>
  <c r="BF155"/>
  <c r="BF228"/>
  <c r="BF252"/>
  <c r="BF270"/>
  <c r="BF319"/>
  <c r="BF328"/>
  <c r="BF342"/>
  <c r="BF360"/>
  <c r="BF391"/>
  <c r="BF397"/>
  <c r="BF420"/>
  <c r="BF429"/>
  <c r="BF598"/>
  <c r="BF601"/>
  <c r="BF608"/>
  <c r="BF609"/>
  <c r="BF614"/>
  <c r="BF626"/>
  <c i="2" r="E85"/>
  <c r="J89"/>
  <c r="F92"/>
  <c r="J92"/>
  <c r="BF135"/>
  <c r="BF137"/>
  <c r="BF139"/>
  <c r="BF140"/>
  <c r="BF142"/>
  <c r="BF144"/>
  <c i="1" r="AV95"/>
  <c r="AZ95"/>
  <c r="BB95"/>
  <c r="BC95"/>
  <c r="BD95"/>
  <c i="3" r="F38"/>
  <c i="1" r="BC96"/>
  <c i="4" r="F35"/>
  <c i="1" r="AZ97"/>
  <c i="4" r="F37"/>
  <c i="1" r="BB97"/>
  <c i="4" r="J35"/>
  <c i="1" r="AV97"/>
  <c i="3" r="F35"/>
  <c i="1" r="AZ96"/>
  <c i="5" r="J35"/>
  <c i="1" r="AV98"/>
  <c i="5" r="F38"/>
  <c i="1" r="BC98"/>
  <c i="5" r="F35"/>
  <c i="1" r="AZ98"/>
  <c i="3" r="F37"/>
  <c i="1" r="BB96"/>
  <c i="3" r="F39"/>
  <c i="1" r="BD96"/>
  <c i="5" r="F39"/>
  <c i="1" r="BD98"/>
  <c i="5" r="F37"/>
  <c i="1" r="BB98"/>
  <c i="4" r="F39"/>
  <c i="1" r="BD97"/>
  <c i="3" r="J35"/>
  <c i="1" r="AV96"/>
  <c i="4" r="F38"/>
  <c i="1" r="BC97"/>
  <c i="3" l="1" r="R148"/>
  <c i="4" r="T145"/>
  <c i="3" r="BK148"/>
  <c r="J148"/>
  <c r="J97"/>
  <c i="4" r="R145"/>
  <c i="5" r="T154"/>
  <c r="T137"/>
  <c i="4" r="T170"/>
  <c r="P170"/>
  <c i="3" r="T148"/>
  <c r="T147"/>
  <c i="4" r="P145"/>
  <c r="P144"/>
  <c i="1" r="AU97"/>
  <c i="3" r="R276"/>
  <c i="4" r="R170"/>
  <c i="5" r="R154"/>
  <c r="R137"/>
  <c i="3" r="P276"/>
  <c r="P147"/>
  <c i="1" r="AU96"/>
  <c i="5" r="J138"/>
  <c r="J97"/>
  <c r="J139"/>
  <c r="J98"/>
  <c i="2" r="BK133"/>
  <c r="J133"/>
  <c r="J97"/>
  <c i="5" r="BK154"/>
  <c r="J154"/>
  <c r="J101"/>
  <c r="BK250"/>
  <c r="J250"/>
  <c r="J106"/>
  <c i="4" r="BK144"/>
  <c r="J144"/>
  <c r="J96"/>
  <c r="J30"/>
  <c i="1" r="AZ94"/>
  <c r="W29"/>
  <c i="4" r="J123"/>
  <c r="BF123"/>
  <c r="F36"/>
  <c i="1" r="BA97"/>
  <c r="BD94"/>
  <c r="W33"/>
  <c r="BB94"/>
  <c r="W31"/>
  <c r="BC94"/>
  <c r="W32"/>
  <c i="4" l="1" r="R144"/>
  <c r="T144"/>
  <c i="3" r="R147"/>
  <c i="5" r="BK137"/>
  <c r="J137"/>
  <c r="J96"/>
  <c r="J30"/>
  <c i="3" r="BK147"/>
  <c r="J147"/>
  <c r="J96"/>
  <c r="J30"/>
  <c i="2" r="BK132"/>
  <c r="J132"/>
  <c r="J96"/>
  <c r="J30"/>
  <c i="5" r="J116"/>
  <c r="BF116"/>
  <c r="F36"/>
  <c i="1" r="BA98"/>
  <c i="2" r="J111"/>
  <c r="J105"/>
  <c r="J113"/>
  <c i="4" r="J117"/>
  <c r="J125"/>
  <c i="1" r="AV94"/>
  <c r="AK29"/>
  <c r="AU94"/>
  <c r="AY94"/>
  <c i="3" r="J126"/>
  <c r="J120"/>
  <c r="J31"/>
  <c r="J32"/>
  <c i="1" r="AG96"/>
  <c r="AX94"/>
  <c i="4" r="J36"/>
  <c i="1" r="AW97"/>
  <c r="AT97"/>
  <c i="2" l="1" r="J31"/>
  <c i="3" r="BF126"/>
  <c i="2" r="BF111"/>
  <c i="4" r="J31"/>
  <c i="3" r="J128"/>
  <c i="5" r="J36"/>
  <c i="1" r="AW98"/>
  <c r="AT98"/>
  <c i="4" r="J32"/>
  <c i="1" r="AG97"/>
  <c r="AN97"/>
  <c i="3" r="J36"/>
  <c i="1" r="AW96"/>
  <c r="AT96"/>
  <c i="5" r="J110"/>
  <c r="J31"/>
  <c r="J32"/>
  <c i="1" r="AG98"/>
  <c r="AN98"/>
  <c i="2" r="J36"/>
  <c i="1" r="AW95"/>
  <c r="AT95"/>
  <c i="2" r="J32"/>
  <c i="1" r="AG95"/>
  <c r="AN95"/>
  <c i="3" l="1" r="J41"/>
  <c i="2" r="J41"/>
  <c i="5" r="J41"/>
  <c i="4" r="J41"/>
  <c i="1" r="AN96"/>
  <c i="5" r="J118"/>
  <c i="3" r="F36"/>
  <c i="1" r="BA96"/>
  <c r="AG94"/>
  <c r="AK26"/>
  <c i="2" r="F36"/>
  <c i="1" r="BA95"/>
  <c l="1" r="BA94"/>
  <c r="W30"/>
  <c l="1"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<sst xmlns="http://schemas.openxmlformats.org/spreadsheetml/2006/main">
  <si>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</si>
  <si>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</si>
  <si>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</si>
  <si>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</si>
  <si>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</si>
  <si>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{9af6d301-04e7-43f0-b086-4b44ff9460ce}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</si>
  <si>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</si>
  <si>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</si>
  <si>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</si>
  <si>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</si>
  <si>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</si>
  <si>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</si>
  <si>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</si>
  <si>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</si>
  <si>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R-O-2024-31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</si>
  <si>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</si>
  <si>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</si>
  <si>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řadového městského domu</t>
  </si>
  <si>
    <t>KSO:</t>
  </si>
  <si>
    <t>CC-CZ:</t>
  </si>
  <si>
    <t>Místo:</t>
  </si>
  <si>
    <t>Tyršova 167, Polička</t>
  </si>
  <si>
    <t>Datum:</t>
  </si>
  <si>
    <t>30. 12. 2024</t>
  </si>
  <si>
    <t>Zadavatel:</t>
  </si>
  <si>
    <t>IČ:</t>
  </si>
  <si>
    <t>Dětský domov Polička</t>
  </si>
  <si>
    <t>DIČ:</t>
  </si>
  <si>
    <t>Uchazeč:</t>
  </si>
  <si>
    <t>Vyplň údaj</t>
  </si>
  <si>
    <t>Projektant:</t>
  </si>
  <si>
    <t>Ing. Milan Beneš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</si>
  <si>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</si>
  <si>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</si>
  <si>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</si>
  <si>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</si>
  <si>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</si>
  <si>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</si>
  <si>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</si>
  <si>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</si>
  <si>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</si>
  <si>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</si>
  <si>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</si>
  <si>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</si>
  <si>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</si>
  <si>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</si>
  <si>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</si>
  <si>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</si>
  <si>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</si>
  <si>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</si>
  <si>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</si>
  <si>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</si>
  <si>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</si>
  <si>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</si>
  <si>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</si>
  <si>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</si>
  <si>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</si>
  <si>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</si>
  <si>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</si>
  <si>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</si>
  <si>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</si>
  <si>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</si>
  <si>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</si>
  <si>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</si>
  <si>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</si>
  <si>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</si>
  <si>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</si>
  <si>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</si>
  <si>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</si>
  <si>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</si>
  <si>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</si>
  <si>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</si>
  <si>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</si>
  <si>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</si>
  <si>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</si>
  <si>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</si>
  <si>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</si>
  <si>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</si>
  <si>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</si>
  <si>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</si>
  <si>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</si>
  <si>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</si>
  <si>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VRN</t>
  </si>
  <si>
    <t>STA</t>
  </si>
  <si>
    <t>1</t>
  </si>
  <si>
    <t>{a4f7a964-6991-4573-8d19-86e6e98793e5}</t>
  </si>
  <si>
    <t>01</t>
  </si>
  <si>
    <t>Stavební úpravy</t>
  </si>
  <si>
    <t>{b2fb05b7-019e-4955-91e2-d1785364b6b7}</t>
  </si>
  <si>
    <t>02</t>
  </si>
  <si>
    <t>TZB</t>
  </si>
  <si>
    <t>{bb0b04c4-06b7-4c6d-a567-4e8c8b42d868}</t>
  </si>
  <si>
    <t>03</t>
  </si>
  <si>
    <t>Elektroinstalace</t>
  </si>
  <si>
    <t>{94893e97-67d7-445b-9bb9-152e682f84c0}</t>
  </si>
  <si>
    <t>KRYCÍ LIST SOUPISU PRACÍ</t>
  </si>
  <si>
    <t>Objekt:</t>
  </si>
  <si>
    <t>00 - VRN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</si>
  <si>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</si>
  <si>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</si>
  <si>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</si>
  <si>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</si>
  <si>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</si>
  <si>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</si>
  <si>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</si>
  <si>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</si>
  <si>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</si>
  <si>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</si>
  <si>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</si>
  <si>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</si>
  <si>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</si>
  <si>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2) Ostatní náklady</t>
  </si>
  <si>
    <t>Zařízení staveniště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</si>
  <si>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</si>
  <si>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</si>
  <si>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</si>
  <si>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</si>
  <si>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</si>
  <si>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</si>
  <si>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</si>
  <si>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</si>
  <si>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</si>
  <si>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</si>
  <si>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</si>
  <si>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</si>
  <si>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</si>
  <si>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</si>
  <si>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</si>
  <si>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</si>
  <si>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</si>
  <si>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</si>
  <si>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</si>
  <si>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</si>
  <si>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</si>
  <si>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</si>
  <si>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</si>
  <si>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</si>
  <si>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VRN1</t>
  </si>
  <si>
    <t>Průzkumné, zeměměřičské a projektové práce</t>
  </si>
  <si>
    <t>4</t>
  </si>
  <si>
    <t>K</t>
  </si>
  <si>
    <t>013254000</t>
  </si>
  <si>
    <t>Dokumentace skutečného provedení stavby</t>
  </si>
  <si>
    <t>Kč</t>
  </si>
  <si>
    <t>CS ÚRS 2024 02</t>
  </si>
  <si>
    <t>1024</t>
  </si>
  <si>
    <t>521630027</t>
  </si>
  <si>
    <t>VRN3</t>
  </si>
  <si>
    <t>030001000</t>
  </si>
  <si>
    <t>-836534237</t>
  </si>
  <si>
    <t>VRN4</t>
  </si>
  <si>
    <t>Inženýrská činnost</t>
  </si>
  <si>
    <t>6</t>
  </si>
  <si>
    <t>044002000</t>
  </si>
  <si>
    <t>Revize revize dočasných objektů nebo zařízení staveniště</t>
  </si>
  <si>
    <t>664264936</t>
  </si>
  <si>
    <t>7</t>
  </si>
  <si>
    <t>045002000</t>
  </si>
  <si>
    <t>Kompletační a koordinační činnost</t>
  </si>
  <si>
    <t>5572313</t>
  </si>
  <si>
    <t>VRN6</t>
  </si>
  <si>
    <t>065103000</t>
  </si>
  <si>
    <t>Mimostaveništní doprava materiálů a výrobků</t>
  </si>
  <si>
    <t>-1285519388</t>
  </si>
  <si>
    <t>VRN7</t>
  </si>
  <si>
    <t>3</t>
  </si>
  <si>
    <t>070001000</t>
  </si>
  <si>
    <t>504153161</t>
  </si>
  <si>
    <t>01 - Stavební úpravy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</si>
  <si>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</si>
  <si>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</si>
  <si>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</si>
  <si>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</si>
  <si>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</si>
  <si>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</si>
  <si>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</si>
  <si>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</si>
  <si>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</si>
  <si>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</si>
  <si>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</si>
  <si>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</si>
  <si>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</si>
  <si>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</si>
  <si>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</si>
  <si>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</si>
  <si>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</si>
  <si>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</si>
  <si>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795 - Lokální vytápění</t>
  </si>
  <si>
    <t>HZS - Hodinové zúčtovací sazby</t>
  </si>
  <si>
    <t>OST - Ostatní</t>
  </si>
  <si>
    <t>HSV</t>
  </si>
  <si>
    <t>Práce a dodávky HSV</t>
  </si>
  <si>
    <t>Zemní práce</t>
  </si>
  <si>
    <t>113106121</t>
  </si>
  <si>
    <t>Rozebrání dlažeb z betonových nebo kamenných dlaždic komunikací pro pěší ručně</t>
  </si>
  <si>
    <t>m2</t>
  </si>
  <si>
    <t>827075999</t>
  </si>
  <si>
    <t>VV</t>
  </si>
  <si>
    <t>4,5</t>
  </si>
  <si>
    <t>113107023</t>
  </si>
  <si>
    <t>Odstranění podkladu z kameniva drceného tl přes 200 do 300 mm při překopech ručně</t>
  </si>
  <si>
    <t>1162111242</t>
  </si>
  <si>
    <t>Komunikace pozemní</t>
  </si>
  <si>
    <t>564760001</t>
  </si>
  <si>
    <t>Podklad z kameniva hrubého drceného vel. 8-16 mm plochy do 100 m2 tl 200 mm</t>
  </si>
  <si>
    <t>-1015456968</t>
  </si>
  <si>
    <t>596811120</t>
  </si>
  <si>
    <t>Kladení betonové dlažby komunikací pro pěší do lože z kameniva velikosti do 0,09 m2 pl do 50 m2</t>
  </si>
  <si>
    <t>-1932505198</t>
  </si>
  <si>
    <t>M</t>
  </si>
  <si>
    <t>59246107</t>
  </si>
  <si>
    <t>dlažba chodníková betonová 500x500mm tl 50mm přírodní</t>
  </si>
  <si>
    <t>8</t>
  </si>
  <si>
    <t>1646074699</t>
  </si>
  <si>
    <t>4,5*1,03 'Přepočtené koeficientem množství</t>
  </si>
  <si>
    <t>Úpravy povrchů, podlahy a osazování výplní</t>
  </si>
  <si>
    <t>612131111</t>
  </si>
  <si>
    <t>Polymercementový spojovací můstek vnitřních stěn nanášený ručně</t>
  </si>
  <si>
    <t>1023334363</t>
  </si>
  <si>
    <t>" oprava omítky "</t>
  </si>
  <si>
    <t>"1.NP"</t>
  </si>
  <si>
    <t>(6,33*2+5,4*2)*2</t>
  </si>
  <si>
    <t>-(2,65*1,5+1,95*1+1,36*1)</t>
  </si>
  <si>
    <t>(5*2+3,65*2)*2</t>
  </si>
  <si>
    <t>-(0,8*1)</t>
  </si>
  <si>
    <t>(1,1*2+0,85*2)*2</t>
  </si>
  <si>
    <t>-0,8*1</t>
  </si>
  <si>
    <t>(5,8*2+1,45*2)*2</t>
  </si>
  <si>
    <t>-(0,8*1*4+1,95*1)</t>
  </si>
  <si>
    <t>Součet</t>
  </si>
  <si>
    <t>612131151</t>
  </si>
  <si>
    <t>Sanační postřik vnitřních stěn nanášený celoplošně ručně</t>
  </si>
  <si>
    <t>-836715480</t>
  </si>
  <si>
    <t>612142001</t>
  </si>
  <si>
    <t>Pletivo sklovláknité vnitřních stěn vtlačené do tmelu</t>
  </si>
  <si>
    <t>902467275</t>
  </si>
  <si>
    <t>9</t>
  </si>
  <si>
    <t>612321131</t>
  </si>
  <si>
    <t>Vápenocementový štuk vnitřních stěn tloušťky do 3 mm</t>
  </si>
  <si>
    <t>1583721042</t>
  </si>
  <si>
    <t>10</t>
  </si>
  <si>
    <t>612324111</t>
  </si>
  <si>
    <t>Sanační omítka podkladní vnitřních stěn nanášená ručně</t>
  </si>
  <si>
    <t>1926936164</t>
  </si>
  <si>
    <t>" sanace stěn do v. 1 m"</t>
  </si>
  <si>
    <t>(6,33*2+5,4*2)*1</t>
  </si>
  <si>
    <t>-(2,65*1+1,95*1+1,36*1)</t>
  </si>
  <si>
    <t>(5*2+3,65*2)*1</t>
  </si>
  <si>
    <t>(1,1*2+0,85*2)*1</t>
  </si>
  <si>
    <t>(5,8*2+1,45*2)*1</t>
  </si>
  <si>
    <t>11</t>
  </si>
  <si>
    <t>612325131</t>
  </si>
  <si>
    <t>Omítka sanační jádrová vnitřních stěn nanášená ručně</t>
  </si>
  <si>
    <t>-819007311</t>
  </si>
  <si>
    <t>612325302</t>
  </si>
  <si>
    <t>Vápenocementová štuková omítka ostění nebo nadpraží</t>
  </si>
  <si>
    <t>2129709859</t>
  </si>
  <si>
    <t>" ostění okna S2"</t>
  </si>
  <si>
    <t>(1,5+1,7*2)*0,65</t>
  </si>
  <si>
    <t>"T6"</t>
  </si>
  <si>
    <t>(2*2+1,2)*0,4</t>
  </si>
  <si>
    <t>Mezisoučet</t>
  </si>
  <si>
    <t>13</t>
  </si>
  <si>
    <t>612325423</t>
  </si>
  <si>
    <t>Oprava vnitřní vápenocementové štukové omítky tl jádrové omítky do 20 mm a tl štuku do 3 mm stěn v rozsahu plochy přes 30 do 50 %</t>
  </si>
  <si>
    <t>-2094898693</t>
  </si>
  <si>
    <t>14</t>
  </si>
  <si>
    <t>612328131</t>
  </si>
  <si>
    <t>Sanační štuk vnitřních stěn tloušťky do 3 mm</t>
  </si>
  <si>
    <t>-1900714891</t>
  </si>
  <si>
    <t>15</t>
  </si>
  <si>
    <t>631311125</t>
  </si>
  <si>
    <t>Mazanina tl přes 80 do 120 mm z betonu prostého bez zvýšených nároků na prostředí tř. C 20/25</t>
  </si>
  <si>
    <t>m3</t>
  </si>
  <si>
    <t>1873120810</t>
  </si>
  <si>
    <t>16</t>
  </si>
  <si>
    <t>632450122</t>
  </si>
  <si>
    <t>Vyrovnávací cementový potěr tl přes 20 do 30 mm ze suchých směsí provedený v pásu</t>
  </si>
  <si>
    <t>2020951133</t>
  </si>
  <si>
    <t>1,5*0,65</t>
  </si>
  <si>
    <t>Ostatní konstrukce a práce, bourání</t>
  </si>
  <si>
    <t>17</t>
  </si>
  <si>
    <t>949101111</t>
  </si>
  <si>
    <t>Lešení pomocné pro objekty pozemních staveb s lešeňovou podlahou v do 1,9 m zatížení do 150 kg/m2</t>
  </si>
  <si>
    <t>1829328786</t>
  </si>
  <si>
    <t>18</t>
  </si>
  <si>
    <t>952901111</t>
  </si>
  <si>
    <t>Vyčištění budov bytové a občanské výstavby při výšce podlaží do 4 m</t>
  </si>
  <si>
    <t>-1594646389</t>
  </si>
  <si>
    <t>5,8*1,45</t>
  </si>
  <si>
    <t>22,82+11,18+6,86</t>
  </si>
  <si>
    <t>"2.NP"</t>
  </si>
  <si>
    <t>(20,03+5,2+17,42+29,13+1,98+1,35+8,27+23,71+7,1)</t>
  </si>
  <si>
    <t>"3.NP"</t>
  </si>
  <si>
    <t>5,5+20,44+80,4+3,59+7,53+7,96+20,46+1,35</t>
  </si>
  <si>
    <t>"4.NP"</t>
  </si>
  <si>
    <t>5,5+30,74+21,42</t>
  </si>
  <si>
    <t>19</t>
  </si>
  <si>
    <t>953943211</t>
  </si>
  <si>
    <t>Osazování hasicího přístroje</t>
  </si>
  <si>
    <t>kus</t>
  </si>
  <si>
    <t>-1678959571</t>
  </si>
  <si>
    <t>20</t>
  </si>
  <si>
    <t>44932114</t>
  </si>
  <si>
    <t>přístroj hasicí ruční práškový PG 6 LE</t>
  </si>
  <si>
    <t>416675748</t>
  </si>
  <si>
    <t>962031132</t>
  </si>
  <si>
    <t>Bourání příček nebo přizdívek z cihel pálených tl do 100 mm</t>
  </si>
  <si>
    <t>1775399269</t>
  </si>
  <si>
    <t>1,45*3</t>
  </si>
  <si>
    <t>-0,8*2</t>
  </si>
  <si>
    <t>22</t>
  </si>
  <si>
    <t>965042231</t>
  </si>
  <si>
    <t>Bourání podkladů pod dlažby nebo mazanin betonových nebo z litého asfaltu tl přes 100 mm pl do 4 m2</t>
  </si>
  <si>
    <t>-2093984495</t>
  </si>
  <si>
    <t>3,330*0,1</t>
  </si>
  <si>
    <t>23</t>
  </si>
  <si>
    <t>965081213</t>
  </si>
  <si>
    <t>Bourání podlah z dlaždic keramických nebo xylolitových tl do 10 mm plochy přes 1 m2</t>
  </si>
  <si>
    <t>1247896812</t>
  </si>
  <si>
    <t>2,68+0,65</t>
  </si>
  <si>
    <t>24</t>
  </si>
  <si>
    <t>965081333</t>
  </si>
  <si>
    <t>Bourání podlah z dlaždic betonových, teracových nebo čedičových tl do 30 mm plochy přes 1 m2</t>
  </si>
  <si>
    <t>-1580405944</t>
  </si>
  <si>
    <t>(1+2)*1,5</t>
  </si>
  <si>
    <t>25</t>
  </si>
  <si>
    <t>968062356</t>
  </si>
  <si>
    <t>Vybourání dřevěných rámů oken dvojitých včetně křídel pl do 4 m2</t>
  </si>
  <si>
    <t>-1236812224</t>
  </si>
  <si>
    <t>1,5*1,7</t>
  </si>
  <si>
    <t>26</t>
  </si>
  <si>
    <t>978013161</t>
  </si>
  <si>
    <t>Otlučení (osekání) vnitřní vápenné nebo vápenocementové omítky stěn v rozsahu přes 30 do 50 %</t>
  </si>
  <si>
    <t>1634596814</t>
  </si>
  <si>
    <t>" otlučení omítky "</t>
  </si>
  <si>
    <t>27</t>
  </si>
  <si>
    <t>978013191</t>
  </si>
  <si>
    <t>Otlučení (osekání) vnitřní vápenné nebo vápenocementové omítky stěn v rozsahu přes 50 do 100 %</t>
  </si>
  <si>
    <t>-1993015710</t>
  </si>
  <si>
    <t>" otlučení omítky do v. 1 m"</t>
  </si>
  <si>
    <t>28</t>
  </si>
  <si>
    <t>978023251</t>
  </si>
  <si>
    <t>Vyškrabání spár zdiva kamenného režného</t>
  </si>
  <si>
    <t>821145221</t>
  </si>
  <si>
    <t>(2,2*2*1,8+1,5*1,8+0,65*1,8)</t>
  </si>
  <si>
    <t>997</t>
  </si>
  <si>
    <t>Přesun sutě</t>
  </si>
  <si>
    <t>29</t>
  </si>
  <si>
    <t>997006012</t>
  </si>
  <si>
    <t>Ruční třídění stavebního odpadu</t>
  </si>
  <si>
    <t>t</t>
  </si>
  <si>
    <t>305444840</t>
  </si>
  <si>
    <t>30</t>
  </si>
  <si>
    <t>997013212</t>
  </si>
  <si>
    <t>Vnitrostaveništní doprava suti a vybouraných hmot pro budovy v přes 6 do 9 m ručně</t>
  </si>
  <si>
    <t>-1822975094</t>
  </si>
  <si>
    <t>31</t>
  </si>
  <si>
    <t>997013509</t>
  </si>
  <si>
    <t>Příplatek k odvozu suti a vybouraných hmot na skládku ZKD 1 km přes 1 km</t>
  </si>
  <si>
    <t>-1277267952</t>
  </si>
  <si>
    <t>10,391*19 'Přepočtené koeficientem množství</t>
  </si>
  <si>
    <t>32</t>
  </si>
  <si>
    <t>997013511</t>
  </si>
  <si>
    <t>Odvoz suti a vybouraných hmot z meziskládky na skládku do 1 km s naložením a se složením</t>
  </si>
  <si>
    <t>-734476874</t>
  </si>
  <si>
    <t>33</t>
  </si>
  <si>
    <t>997013871</t>
  </si>
  <si>
    <t>Poplatek za uložení stavebního odpadu na recyklační skládce (skládkovné) směsného stavebního a demoličního kód odpadu 17 09 04</t>
  </si>
  <si>
    <t>-776668237</t>
  </si>
  <si>
    <t>998</t>
  </si>
  <si>
    <t>Přesun hmot</t>
  </si>
  <si>
    <t>34</t>
  </si>
  <si>
    <t>998018002</t>
  </si>
  <si>
    <t>Přesun hmot pro budovy ruční pro budovy v přes 6 do 12 m</t>
  </si>
  <si>
    <t>-1159558518</t>
  </si>
  <si>
    <t>PSV</t>
  </si>
  <si>
    <t>Práce a dodávky PSV</t>
  </si>
  <si>
    <t>711</t>
  </si>
  <si>
    <t>Izolace proti vodě, vlhkosti a plynům</t>
  </si>
  <si>
    <t>35</t>
  </si>
  <si>
    <t>711191101</t>
  </si>
  <si>
    <t>Provedení izolace proti zemní vlhkosti hydroizolační stěrkou vodorovné na betonu, 1 vrstva</t>
  </si>
  <si>
    <t>-1412902036</t>
  </si>
  <si>
    <t>36</t>
  </si>
  <si>
    <t>58581001</t>
  </si>
  <si>
    <t>stěrka hydroizolační cementová síranovzdorná pro dodatečné utěsnění sklepa a zasolených podkladů</t>
  </si>
  <si>
    <t>kg</t>
  </si>
  <si>
    <t>1793914662</t>
  </si>
  <si>
    <t>742</t>
  </si>
  <si>
    <t>Elektroinstalace - slaboproud</t>
  </si>
  <si>
    <t>37</t>
  </si>
  <si>
    <t>742220231</t>
  </si>
  <si>
    <t>Montáž kloubového držáku na strop nebo na stěnu pro pohybový detektor</t>
  </si>
  <si>
    <t>-257073893</t>
  </si>
  <si>
    <t>38</t>
  </si>
  <si>
    <t>40468000</t>
  </si>
  <si>
    <t>držák kloubový pro PIR detektory</t>
  </si>
  <si>
    <t>-1329935325</t>
  </si>
  <si>
    <t>39</t>
  </si>
  <si>
    <t>742220232</t>
  </si>
  <si>
    <t>Montáž detektoru na stěnu nebo na strop</t>
  </si>
  <si>
    <t>767325707</t>
  </si>
  <si>
    <t>40</t>
  </si>
  <si>
    <t>40483010</t>
  </si>
  <si>
    <t>detektor kouře a teploty kombinovaný bezdrátový</t>
  </si>
  <si>
    <t>394416730</t>
  </si>
  <si>
    <t>751</t>
  </si>
  <si>
    <t>Vzduchotechnika</t>
  </si>
  <si>
    <t>41</t>
  </si>
  <si>
    <t>751614121</t>
  </si>
  <si>
    <t>Montáž čidla CO2</t>
  </si>
  <si>
    <t>-1806383067</t>
  </si>
  <si>
    <t>42</t>
  </si>
  <si>
    <t>40461005</t>
  </si>
  <si>
    <t>čidlo oxidu uhličitého CO2 IP30</t>
  </si>
  <si>
    <t>-966130534</t>
  </si>
  <si>
    <t>763</t>
  </si>
  <si>
    <t>Konstrukce suché výstavby</t>
  </si>
  <si>
    <t>43</t>
  </si>
  <si>
    <t>763111362</t>
  </si>
  <si>
    <t>SDK příčka tl 125 mm profil CW+UW 100 desky 1x akustická 12,5 s izolací EI 45 Rw do 54 dB</t>
  </si>
  <si>
    <t>-205235309</t>
  </si>
  <si>
    <t>" pro osazení dveří T9"</t>
  </si>
  <si>
    <t>2*2,5</t>
  </si>
  <si>
    <t>44</t>
  </si>
  <si>
    <t>763112322</t>
  </si>
  <si>
    <t>SDK příčka mezibytová tl 155 mm zdvojený profil CW+UW 50 desky 2xDF 12,5 s dvojitou izolací EI 90 Rw do 66 dB</t>
  </si>
  <si>
    <t>251374930</t>
  </si>
  <si>
    <t>"2.NP"1,6*3</t>
  </si>
  <si>
    <t>45</t>
  </si>
  <si>
    <t>763112371</t>
  </si>
  <si>
    <t>SDK příčka mezibytová tl 155 mm zdvojený profil CW+UW 50 desky DFRIH2 12,5 a DF 12,5 s dvojitou izolací EI 90 Rw do 68 dB</t>
  </si>
  <si>
    <t>-192680</t>
  </si>
  <si>
    <t>1,3*2,25</t>
  </si>
  <si>
    <t>46</t>
  </si>
  <si>
    <t>763112988</t>
  </si>
  <si>
    <t>Vyspravení SDK příčky, předsazené stěny pl přes 1 do 1,5 m2 deska 1xH2DF 12,5</t>
  </si>
  <si>
    <t>-903029433</t>
  </si>
  <si>
    <t>" oprava SD2"</t>
  </si>
  <si>
    <t>47</t>
  </si>
  <si>
    <t>763121415</t>
  </si>
  <si>
    <t>SDK stěna předsazená tl 112,5 mm profil CW+UW 100 deska 1xA 12,5 bez izolace EI 15</t>
  </si>
  <si>
    <t>-1454403661</t>
  </si>
  <si>
    <t>"předstěna SD1 -"</t>
  </si>
  <si>
    <t>(2,5+1,5+1,3+1,7)*1</t>
  </si>
  <si>
    <t>(1,3+1,5)*1,5/2</t>
  </si>
  <si>
    <t>48</t>
  </si>
  <si>
    <t>763121426</t>
  </si>
  <si>
    <t>SDK stěna předsazená tl 112,5 mm profil CW+UW 100 deska 1xH2 12,5 bez izolace EI 15</t>
  </si>
  <si>
    <t>12020410</t>
  </si>
  <si>
    <t>"SD3"1,8*2,6</t>
  </si>
  <si>
    <t>49</t>
  </si>
  <si>
    <t>763131411</t>
  </si>
  <si>
    <t>SDK podhled desky 1xA 12,5 bez izolace dvouvrstvá spodní kce profil CD+UD</t>
  </si>
  <si>
    <t>996193372</t>
  </si>
  <si>
    <t>50</t>
  </si>
  <si>
    <t>763131412</t>
  </si>
  <si>
    <t>SDK podhled desky 1xA 12,5 s izolací dvouvrstvá spodní kce profil CD+UD</t>
  </si>
  <si>
    <t>-744214626</t>
  </si>
  <si>
    <t>42,39</t>
  </si>
  <si>
    <t>51</t>
  </si>
  <si>
    <t>763131451</t>
  </si>
  <si>
    <t>SDK podhled deska 1xH2 12,5 bez izolace dvouvrstvá spodní kce profil CD+UD</t>
  </si>
  <si>
    <t>395768042</t>
  </si>
  <si>
    <t>"3.np-3,05"</t>
  </si>
  <si>
    <t>7,53</t>
  </si>
  <si>
    <t>52</t>
  </si>
  <si>
    <t>763131452</t>
  </si>
  <si>
    <t>SDK podhled deska 1xH2 12,5 s izolací dvouvrstvá spodní kce profil CD+UD</t>
  </si>
  <si>
    <t>-1611554781</t>
  </si>
  <si>
    <t>53</t>
  </si>
  <si>
    <t>763131751</t>
  </si>
  <si>
    <t>Montáž parotěsné zábrany do SDK podhledu</t>
  </si>
  <si>
    <t>-1040060299</t>
  </si>
  <si>
    <t>42,39+17,88</t>
  </si>
  <si>
    <t>54</t>
  </si>
  <si>
    <t>28329334</t>
  </si>
  <si>
    <t>fólie PE vyztužená Al vrstvou pro parotěsnou vrstvu 105g/m2</t>
  </si>
  <si>
    <t>-354297724</t>
  </si>
  <si>
    <t>42,39*1,1235 'Přepočtené koeficientem množství</t>
  </si>
  <si>
    <t>55</t>
  </si>
  <si>
    <t>763131752</t>
  </si>
  <si>
    <t>Montáž jedné vrstvy tepelné izolace do SDK podhledu</t>
  </si>
  <si>
    <t>338686503</t>
  </si>
  <si>
    <t>56</t>
  </si>
  <si>
    <t>63152096</t>
  </si>
  <si>
    <t>pás tepelně izolační univerzální λ=0,032-0,033 tl 50mm</t>
  </si>
  <si>
    <t>1260611875</t>
  </si>
  <si>
    <t>42,39*1,02 'Přepočtené koeficientem množství</t>
  </si>
  <si>
    <t>57</t>
  </si>
  <si>
    <t>763164613</t>
  </si>
  <si>
    <t>SDK obklad kcí tvaru U š do 0,6 m desky 1x akustická 12,5</t>
  </si>
  <si>
    <t>m</t>
  </si>
  <si>
    <t>922109869</t>
  </si>
  <si>
    <t>" SDK1"</t>
  </si>
  <si>
    <t>58</t>
  </si>
  <si>
    <t>763181411</t>
  </si>
  <si>
    <t>Ztužující výplň otvoru pro dveře s CW a UW profilem pro příčky do 2,60 m</t>
  </si>
  <si>
    <t>-1204959400</t>
  </si>
  <si>
    <t>59</t>
  </si>
  <si>
    <t>998763332</t>
  </si>
  <si>
    <t>Přesun hmot tonážní pro konstrukce montované z desek ruční v objektech v přes 6 do 12 m</t>
  </si>
  <si>
    <t>543168526</t>
  </si>
  <si>
    <t>766</t>
  </si>
  <si>
    <t>Konstrukce truhlářské</t>
  </si>
  <si>
    <t>60</t>
  </si>
  <si>
    <t>766691812</t>
  </si>
  <si>
    <t>Demontáž parapetních desek dřevěných nebo plastových šířky přes 300 mm</t>
  </si>
  <si>
    <t>-625659453</t>
  </si>
  <si>
    <t>61</t>
  </si>
  <si>
    <t>766691914</t>
  </si>
  <si>
    <t>Vyvěšení nebo zavěšení dřevěných křídel dveří pl do 2 m2</t>
  </si>
  <si>
    <t>479312416</t>
  </si>
  <si>
    <t>" 1.NP"</t>
  </si>
  <si>
    <t>62</t>
  </si>
  <si>
    <t>766694126</t>
  </si>
  <si>
    <t>Montáž parapetních desek dřevěných nebo plastových š přes 30 cm</t>
  </si>
  <si>
    <t>-1506765554</t>
  </si>
  <si>
    <t>63</t>
  </si>
  <si>
    <t>60794105</t>
  </si>
  <si>
    <t>parapet dřevotřískový vnitřní povrch laminátový š 400mm</t>
  </si>
  <si>
    <t>2005005600</t>
  </si>
  <si>
    <t>1,5*1,05 'Přepočtené koeficientem množství</t>
  </si>
  <si>
    <t>64</t>
  </si>
  <si>
    <t>998766122</t>
  </si>
  <si>
    <t>Přesun hmot tonážní pro kce truhlářské ruční v objektech v přes 6 do 12 m</t>
  </si>
  <si>
    <t>2096672052</t>
  </si>
  <si>
    <t>771</t>
  </si>
  <si>
    <t>Podlahy z dlaždic</t>
  </si>
  <si>
    <t>65</t>
  </si>
  <si>
    <t>771111011</t>
  </si>
  <si>
    <t>Vysátí podkladu před pokládkou dlažby</t>
  </si>
  <si>
    <t>1445374869</t>
  </si>
  <si>
    <t>66</t>
  </si>
  <si>
    <t>771121011</t>
  </si>
  <si>
    <t>Nátěr penetrační na podlahu</t>
  </si>
  <si>
    <t>1641628564</t>
  </si>
  <si>
    <t>67</t>
  </si>
  <si>
    <t>771121022</t>
  </si>
  <si>
    <t>Broušení betonového podkladu před pokládkou dlažby</t>
  </si>
  <si>
    <t>-229529868</t>
  </si>
  <si>
    <t>68</t>
  </si>
  <si>
    <t>771151011</t>
  </si>
  <si>
    <t>Samonivelační stěrka podlah pevnosti 20 MPa tl 3 mm</t>
  </si>
  <si>
    <t>-1254138545</t>
  </si>
  <si>
    <t>69</t>
  </si>
  <si>
    <t>771591112</t>
  </si>
  <si>
    <t>Izolace pod dlažbu nátěrem nebo stěrkou ve dvou vrstvách</t>
  </si>
  <si>
    <t>631493187</t>
  </si>
  <si>
    <t>70</t>
  </si>
  <si>
    <t>771591264</t>
  </si>
  <si>
    <t>Izolace těsnícími pásy mezi podlahou a stěnou</t>
  </si>
  <si>
    <t>-171243205</t>
  </si>
  <si>
    <t>0,65*2+0,8*2-0,6</t>
  </si>
  <si>
    <t>71</t>
  </si>
  <si>
    <t>998771121</t>
  </si>
  <si>
    <t>Přesun hmot tonážní pro podlahy z dlaždic ruční v objektech v do 6 m</t>
  </si>
  <si>
    <t>-1042078750</t>
  </si>
  <si>
    <t>775</t>
  </si>
  <si>
    <t>Podlahy skládané</t>
  </si>
  <si>
    <t>72</t>
  </si>
  <si>
    <t>775591913</t>
  </si>
  <si>
    <t>Oprava podlah dřevěných - broušení jemné</t>
  </si>
  <si>
    <t>-2076358352</t>
  </si>
  <si>
    <t>73</t>
  </si>
  <si>
    <t>775591920</t>
  </si>
  <si>
    <t>Oprava podlah dřevěných - vysátí povrchu</t>
  </si>
  <si>
    <t>-1106459331</t>
  </si>
  <si>
    <t>"2.np-2.04"</t>
  </si>
  <si>
    <t>29,13</t>
  </si>
  <si>
    <t>74</t>
  </si>
  <si>
    <t>775591931</t>
  </si>
  <si>
    <t>Oprava podlah dřevěných - nátěr olejem a voskování</t>
  </si>
  <si>
    <t>1486837626</t>
  </si>
  <si>
    <t>75</t>
  </si>
  <si>
    <t>998775122</t>
  </si>
  <si>
    <t>Přesun hmot tonážní pro podlahy skládané ruční v objektech v přes 6 do 12 m</t>
  </si>
  <si>
    <t>314520313</t>
  </si>
  <si>
    <t>776</t>
  </si>
  <si>
    <t>Podlahy povlakové</t>
  </si>
  <si>
    <t>76</t>
  </si>
  <si>
    <t>776111115</t>
  </si>
  <si>
    <t>Broušení podkladu povlakových podlah před litím stěrky</t>
  </si>
  <si>
    <t>1711575331</t>
  </si>
  <si>
    <t>77</t>
  </si>
  <si>
    <t>776111116</t>
  </si>
  <si>
    <t>Odstranění zbytků lepidla z podkladu povlakových podlah broušením</t>
  </si>
  <si>
    <t>-1814048544</t>
  </si>
  <si>
    <t>78</t>
  </si>
  <si>
    <t>776111311</t>
  </si>
  <si>
    <t>Vysátí podkladu povlakových podlah</t>
  </si>
  <si>
    <t>101826414</t>
  </si>
  <si>
    <t>17,88+23,77</t>
  </si>
  <si>
    <t>79</t>
  </si>
  <si>
    <t>776121112</t>
  </si>
  <si>
    <t>Vodou ředitelná penetrace savého podkladu povlakových podlah</t>
  </si>
  <si>
    <t>-1261623464</t>
  </si>
  <si>
    <t>80</t>
  </si>
  <si>
    <t>776121411</t>
  </si>
  <si>
    <t>Dvousložková penetrace dřevěného podkladu povlakových podlah</t>
  </si>
  <si>
    <t>-1795349068</t>
  </si>
  <si>
    <t>"2.08"</t>
  </si>
  <si>
    <t>23,77</t>
  </si>
  <si>
    <t>17,88</t>
  </si>
  <si>
    <t>81</t>
  </si>
  <si>
    <t>776141111</t>
  </si>
  <si>
    <t>Stěrka podlahová nivelační pro vyrovnání podkladu povlakových podlah pevnosti 20 MPa tl do 3 mm</t>
  </si>
  <si>
    <t>929620340</t>
  </si>
  <si>
    <t>82</t>
  </si>
  <si>
    <t>776201811</t>
  </si>
  <si>
    <t>Demontáž lepených povlakových podlah bez podložky ručně</t>
  </si>
  <si>
    <t>-1324147076</t>
  </si>
  <si>
    <t>"1.NP- 1.06"</t>
  </si>
  <si>
    <t>"2.NP-2,08"</t>
  </si>
  <si>
    <t>83</t>
  </si>
  <si>
    <t>776222111</t>
  </si>
  <si>
    <t>Lepení pásů z PVC 2-složkovým lepidlem</t>
  </si>
  <si>
    <t>-1191208882</t>
  </si>
  <si>
    <t>17,88+23,78</t>
  </si>
  <si>
    <t>84</t>
  </si>
  <si>
    <t>28412245</t>
  </si>
  <si>
    <t>krytina podlahová heterogenní š 1,5m tl 2mm</t>
  </si>
  <si>
    <t>-1565218407</t>
  </si>
  <si>
    <t>41,66*1,1 'Přepočtené koeficientem množství</t>
  </si>
  <si>
    <t>85</t>
  </si>
  <si>
    <t>776411112</t>
  </si>
  <si>
    <t>Montáž obvodových soklíků výšky do 100 mm</t>
  </si>
  <si>
    <t>1409126662</t>
  </si>
  <si>
    <t>(5*2+3,5*2+0,85*2-0,8)</t>
  </si>
  <si>
    <t>(5,04*2+3,75*2-0,9-0,8)</t>
  </si>
  <si>
    <t>23,78*0,8</t>
  </si>
  <si>
    <t>86</t>
  </si>
  <si>
    <t>28411010</t>
  </si>
  <si>
    <t>lišta soklová PVC 20x100mm</t>
  </si>
  <si>
    <t>1986507179</t>
  </si>
  <si>
    <t>52,804*1,02 'Přepočtené koeficientem množství</t>
  </si>
  <si>
    <t>87</t>
  </si>
  <si>
    <t>998776122</t>
  </si>
  <si>
    <t>Přesun hmot tonážní pro podlahy povlakové ruční v objektech v přes 6 do 12 m</t>
  </si>
  <si>
    <t>-899818080</t>
  </si>
  <si>
    <t>781</t>
  </si>
  <si>
    <t>Dokončovací práce - obklady</t>
  </si>
  <si>
    <t>88</t>
  </si>
  <si>
    <t>781121011</t>
  </si>
  <si>
    <t>Nátěr penetrační na stěnu</t>
  </si>
  <si>
    <t>-318505766</t>
  </si>
  <si>
    <t>(0,65*2+0,8*2)*1,5</t>
  </si>
  <si>
    <t>-0,6*1,5</t>
  </si>
  <si>
    <t>(0,3*2+0,9)*1,5</t>
  </si>
  <si>
    <t>0,3*1,5</t>
  </si>
  <si>
    <t>89</t>
  </si>
  <si>
    <t>781472315</t>
  </si>
  <si>
    <t>Montáž obkladů vnitřních keramických hladkých lepených cementovým flexibilním rychletuhnoucím lepidlem přes 6 do 9 ks/m2</t>
  </si>
  <si>
    <t>-208896083</t>
  </si>
  <si>
    <t>90</t>
  </si>
  <si>
    <t>59761708</t>
  </si>
  <si>
    <t>obklad keramický nemrazuvzdorný povrch hladký/lesklý tl do 10mm přes 6 do 9ks/m2</t>
  </si>
  <si>
    <t>-425257230</t>
  </si>
  <si>
    <t>6,15*1,15 'Přepočtené koeficientem množství</t>
  </si>
  <si>
    <t>91</t>
  </si>
  <si>
    <t>781475215</t>
  </si>
  <si>
    <t>Montáž obkladů keramických hladkých lepených disperzním lepidlem přes 6 do 9 ks/m2</t>
  </si>
  <si>
    <t>-1321786986</t>
  </si>
  <si>
    <t>"S3"</t>
  </si>
  <si>
    <t>5*0,5</t>
  </si>
  <si>
    <t>92</t>
  </si>
  <si>
    <t>59761293</t>
  </si>
  <si>
    <t>obklad keramický slinutý mrazuvzdorný povrch hladký/matný tl do 10mm přes 0,5 do 2ks/m2</t>
  </si>
  <si>
    <t>1821028622</t>
  </si>
  <si>
    <t>2,5*1,15 'Přepočtené koeficientem množství</t>
  </si>
  <si>
    <t>93</t>
  </si>
  <si>
    <t>998781122</t>
  </si>
  <si>
    <t>Přesun hmot tonážní pro obklady keramické ruční v objektech v přes 6 do 12 m</t>
  </si>
  <si>
    <t>2133491667</t>
  </si>
  <si>
    <t>784</t>
  </si>
  <si>
    <t>Dokončovací práce - malby a tapety</t>
  </si>
  <si>
    <t>94</t>
  </si>
  <si>
    <t>784111011</t>
  </si>
  <si>
    <t>Obroušení podkladu omítnutého v místnostech v do 3,80 m</t>
  </si>
  <si>
    <t>163712734</t>
  </si>
  <si>
    <t>95</t>
  </si>
  <si>
    <t>784121001</t>
  </si>
  <si>
    <t>Oškrabání malby v místnostech v do 3,80 m</t>
  </si>
  <si>
    <t>-574094599</t>
  </si>
  <si>
    <t>(6,33*2+5,4*2)*3</t>
  </si>
  <si>
    <t>-(2,65*2,5+1,95+2,4+1,3*2,3*2)</t>
  </si>
  <si>
    <t>(5*2+3,65*2)*3</t>
  </si>
  <si>
    <t>-(0,8*2+1,5*1,7)</t>
  </si>
  <si>
    <t>(1,1*2+0,85*2)*3</t>
  </si>
  <si>
    <t>(5,8*2+1,45*2)*3</t>
  </si>
  <si>
    <t>-(0,8*2*4+1,95*2,4)</t>
  </si>
  <si>
    <t>96</t>
  </si>
  <si>
    <t>784171101</t>
  </si>
  <si>
    <t>Zakrytí vnitřních podlah včetně pozdějšího odkrytí</t>
  </si>
  <si>
    <t>186015741</t>
  </si>
  <si>
    <t>22,82+2,68+0,65+42,39+17,88+11,18+3,97+6,88</t>
  </si>
  <si>
    <t>20,03+5,2+17,42+29,13+1,98+1,35+8,27+23,71+7,1</t>
  </si>
  <si>
    <t>5,5+20,44+80,4+3,59+7,53+17,96+20,46+1,35</t>
  </si>
  <si>
    <t>97</t>
  </si>
  <si>
    <t>58124844</t>
  </si>
  <si>
    <t>fólie pro malířské potřeby zakrývací tl 25µ 4x5m</t>
  </si>
  <si>
    <t>-1115386915</t>
  </si>
  <si>
    <t>437,53*1,05 'Přepočtené koeficientem množství</t>
  </si>
  <si>
    <t>98</t>
  </si>
  <si>
    <t>784181121</t>
  </si>
  <si>
    <t>Hloubková jednonásobná bezbarvá penetrace podkladu v místnostech v do 3,80 m</t>
  </si>
  <si>
    <t>2110887701</t>
  </si>
  <si>
    <t>(9,13*2+2,5*2)*3</t>
  </si>
  <si>
    <t>-(2,2*2,6+1,6*2,5+0,8*2*2)</t>
  </si>
  <si>
    <t>(4,47*2+2,5*2)*3</t>
  </si>
  <si>
    <t>-(0,9*2,4+2,115*2,75)</t>
  </si>
  <si>
    <t>(4,456*2+1,49*2)*3</t>
  </si>
  <si>
    <t>-1,8*2</t>
  </si>
  <si>
    <t>(2,2*2+1,5)*3</t>
  </si>
  <si>
    <t>1,3*2*3</t>
  </si>
  <si>
    <t>-(0,8*2+0,95*1,65)</t>
  </si>
  <si>
    <t>(4,67*2+5,9*2)*2,9</t>
  </si>
  <si>
    <t>(1,6+0,97+1,03)*2*0,9</t>
  </si>
  <si>
    <t>3,3*2*0,9</t>
  </si>
  <si>
    <t>(1,02*2+1,62*2)*0,9</t>
  </si>
  <si>
    <t>(1,78*2+1,6*2)*2,9</t>
  </si>
  <si>
    <t>(0,65*2*2,9+0,65*1,37)</t>
  </si>
  <si>
    <t>(6,45*2+2,7*2)*2,9</t>
  </si>
  <si>
    <t>-(1*1,75+1,25*2)</t>
  </si>
  <si>
    <t>(1,14*2+1,2*2)*2,9</t>
  </si>
  <si>
    <t>-(0,8*2*3)</t>
  </si>
  <si>
    <t>(1,4*2+1,78*2)*2,9</t>
  </si>
  <si>
    <t>-(0,8*2+1,6*2+1,37*2)</t>
  </si>
  <si>
    <t>(6,56*2+2,6*2)*2,9</t>
  </si>
  <si>
    <t>-(1,4*2+1,6*2+1*1,9+1,4*2,2)</t>
  </si>
  <si>
    <t>(5,04*2+3,75*2)*2,9</t>
  </si>
  <si>
    <t>-(0,9*2+1,45*1,5+0,7*2)</t>
  </si>
  <si>
    <t>(4,65*2+1,6*2)*2,9</t>
  </si>
  <si>
    <t>-(0,47*2+1*1,05)</t>
  </si>
  <si>
    <t>(4,06*2,6/2*2)</t>
  </si>
  <si>
    <t>(4,03+4,3)*0,3</t>
  </si>
  <si>
    <t>(4,02*2,6/2*2)</t>
  </si>
  <si>
    <t>4*4+4*3,5+4,375*1,428</t>
  </si>
  <si>
    <t>4,325*2,6</t>
  </si>
  <si>
    <t>1,427*2,6</t>
  </si>
  <si>
    <t>(2,66*2+1,35*2)*2,6</t>
  </si>
  <si>
    <t>-(0,8*2*5)</t>
  </si>
  <si>
    <t>(2,66*2+2,75*2)*0,6</t>
  </si>
  <si>
    <t>(1,142*2+1,38*2)*0,6</t>
  </si>
  <si>
    <t>(5,7*2+3,3*2)*2,6</t>
  </si>
  <si>
    <t>(9,9*2*2,6+3,3*2,6*2)</t>
  </si>
  <si>
    <t>(4,5*2)*2,6/2*2</t>
  </si>
  <si>
    <t>(2,5*5,2+1,7)*1,5</t>
  </si>
  <si>
    <t>3,3*2,3/2*2</t>
  </si>
  <si>
    <t>6,8/2*2,3*2</t>
  </si>
  <si>
    <t>9,5*0,25</t>
  </si>
  <si>
    <t>4,3*2,2*2</t>
  </si>
  <si>
    <t>99</t>
  </si>
  <si>
    <t>784221101</t>
  </si>
  <si>
    <t>Dvojnásobné bílé malby ze směsí za sucha dobře otěruvzdorných v místnostech do 3,80 m</t>
  </si>
  <si>
    <t>-798261225</t>
  </si>
  <si>
    <t>100</t>
  </si>
  <si>
    <t>784315121</t>
  </si>
  <si>
    <t>Provedení dvojnásobné vápenné malby v místnostech v do 3,80 m</t>
  </si>
  <si>
    <t>1117069963</t>
  </si>
  <si>
    <t>" 1.03"</t>
  </si>
  <si>
    <t>(2,2*1,5+2,2*1,8*2+1,5*1,8+0,65*1,8)</t>
  </si>
  <si>
    <t>101</t>
  </si>
  <si>
    <t>58124339</t>
  </si>
  <si>
    <t>hmota nátěrová vápenná vnitřní</t>
  </si>
  <si>
    <t>-1859276161</t>
  </si>
  <si>
    <t>15,09*0,4 'Přepočtené koeficientem množství</t>
  </si>
  <si>
    <t>795</t>
  </si>
  <si>
    <t>Lokální vytápění</t>
  </si>
  <si>
    <t>102</t>
  </si>
  <si>
    <t>795192803</t>
  </si>
  <si>
    <t>Demontáž elektrických akumulačních kamen výkonu přes 5 kW</t>
  </si>
  <si>
    <t>-2104702612</t>
  </si>
  <si>
    <t>HZS</t>
  </si>
  <si>
    <t>Hodinové zúčtovací sazby</t>
  </si>
  <si>
    <t>103</t>
  </si>
  <si>
    <t>HZS1341</t>
  </si>
  <si>
    <t>Hodinová zúčtovací sazba lešenář</t>
  </si>
  <si>
    <t>hod</t>
  </si>
  <si>
    <t>512</t>
  </si>
  <si>
    <t>-281379184</t>
  </si>
  <si>
    <t>104</t>
  </si>
  <si>
    <t>HZS2121</t>
  </si>
  <si>
    <t>Hodinová zúčtovací sazba truhlář</t>
  </si>
  <si>
    <t>1441334043</t>
  </si>
  <si>
    <t>105</t>
  </si>
  <si>
    <t>HZS2131</t>
  </si>
  <si>
    <t>Hodinová zúčtovací sazba zámečník</t>
  </si>
  <si>
    <t>1995657686</t>
  </si>
  <si>
    <t>106</t>
  </si>
  <si>
    <t>HZS2171</t>
  </si>
  <si>
    <t>Hodinová zúčtovací sazba sádrokartonář</t>
  </si>
  <si>
    <t>-1703764482</t>
  </si>
  <si>
    <t>107</t>
  </si>
  <si>
    <t>HZS2491</t>
  </si>
  <si>
    <t>Hodinová zúčtovací sazba dělník zednických výpomocí</t>
  </si>
  <si>
    <t>-652147058</t>
  </si>
  <si>
    <t>108</t>
  </si>
  <si>
    <t>HZS2492</t>
  </si>
  <si>
    <t>Hodinová zúčtovací sazba pomocný dělník PSV</t>
  </si>
  <si>
    <t>2033435234</t>
  </si>
  <si>
    <t>109</t>
  </si>
  <si>
    <t>HZS4231</t>
  </si>
  <si>
    <t>Hodinová zúčtovací sazba technik</t>
  </si>
  <si>
    <t>-410262738</t>
  </si>
  <si>
    <t>OST</t>
  </si>
  <si>
    <t>Ostatní</t>
  </si>
  <si>
    <t>110</t>
  </si>
  <si>
    <t>1001-t1</t>
  </si>
  <si>
    <t>Koupelna 3.05- T1</t>
  </si>
  <si>
    <t>vlastní</t>
  </si>
  <si>
    <t>-1096009734</t>
  </si>
  <si>
    <t>111</t>
  </si>
  <si>
    <t>1001-T5</t>
  </si>
  <si>
    <t>D+M vnitřní dveře - ozn. T5- komplet</t>
  </si>
  <si>
    <t>soubor</t>
  </si>
  <si>
    <t>-2012430701</t>
  </si>
  <si>
    <t>112</t>
  </si>
  <si>
    <t>1002-T2</t>
  </si>
  <si>
    <t>Kuchyně 3.02- T2</t>
  </si>
  <si>
    <t>-2004605524</t>
  </si>
  <si>
    <t>113</t>
  </si>
  <si>
    <t>1003-T3</t>
  </si>
  <si>
    <t>Kuchyně 3.02- T3</t>
  </si>
  <si>
    <t>-537933287</t>
  </si>
  <si>
    <t>114</t>
  </si>
  <si>
    <t>1004-T4</t>
  </si>
  <si>
    <t>Kryt konvektoru s lavicí 3.03</t>
  </si>
  <si>
    <t>-867618415</t>
  </si>
  <si>
    <t>115</t>
  </si>
  <si>
    <t>1006-T5</t>
  </si>
  <si>
    <t xml:space="preserve">Vnitřní dveře - T5 - komplet- protipožární </t>
  </si>
  <si>
    <t>1654429138</t>
  </si>
  <si>
    <t>116</t>
  </si>
  <si>
    <t>1006-T6</t>
  </si>
  <si>
    <t>Vnitřní dveře - T6 - komplet</t>
  </si>
  <si>
    <t>925281579</t>
  </si>
  <si>
    <t>117</t>
  </si>
  <si>
    <t>1007-T7</t>
  </si>
  <si>
    <t>Terasa - očištění + nátěr</t>
  </si>
  <si>
    <t>-1589285819</t>
  </si>
  <si>
    <t>118</t>
  </si>
  <si>
    <t>1008-T8</t>
  </si>
  <si>
    <t>Výloha - oprava - T8</t>
  </si>
  <si>
    <t>souobr</t>
  </si>
  <si>
    <t>-2025661591</t>
  </si>
  <si>
    <t>119</t>
  </si>
  <si>
    <t>1009-T9</t>
  </si>
  <si>
    <t xml:space="preserve">Posuvné dveře  vč. pouzdra - T9- komplet</t>
  </si>
  <si>
    <t>1681905840</t>
  </si>
  <si>
    <t>120</t>
  </si>
  <si>
    <t>1010-Z1</t>
  </si>
  <si>
    <t xml:space="preserve">Zábradlí komplet </t>
  </si>
  <si>
    <t>-795955937</t>
  </si>
  <si>
    <t>1+3+4,2+3</t>
  </si>
  <si>
    <t>121</t>
  </si>
  <si>
    <t>1011-Z2</t>
  </si>
  <si>
    <t>Zámky dveří 2.04</t>
  </si>
  <si>
    <t>1239768940</t>
  </si>
  <si>
    <t>122</t>
  </si>
  <si>
    <t>1012-Z3</t>
  </si>
  <si>
    <t>Zámky dveří 2.08</t>
  </si>
  <si>
    <t>-384322622</t>
  </si>
  <si>
    <t>123</t>
  </si>
  <si>
    <t>1013-Z4</t>
  </si>
  <si>
    <t>Zámek dveří 1.09</t>
  </si>
  <si>
    <t>1367874517</t>
  </si>
  <si>
    <t>124</t>
  </si>
  <si>
    <t>1014-Z5</t>
  </si>
  <si>
    <t>Kryt kabelu soklu - Z5</t>
  </si>
  <si>
    <t>-2006021050</t>
  </si>
  <si>
    <t>125</t>
  </si>
  <si>
    <t>1015-Z6</t>
  </si>
  <si>
    <t xml:space="preserve">zárubeň ocelová  - Z6</t>
  </si>
  <si>
    <t>-1001693868</t>
  </si>
  <si>
    <t>126</t>
  </si>
  <si>
    <t>1016-Ź1</t>
  </si>
  <si>
    <t>Vnitřní roleta- střešní okno</t>
  </si>
  <si>
    <t>1400068288</t>
  </si>
  <si>
    <t>127</t>
  </si>
  <si>
    <t>1017-Ž2</t>
  </si>
  <si>
    <t xml:space="preserve">Venkovní markýza </t>
  </si>
  <si>
    <t>2002530708</t>
  </si>
  <si>
    <t>128</t>
  </si>
  <si>
    <t>1018-Ź3</t>
  </si>
  <si>
    <t>Venkovní žaluzie</t>
  </si>
  <si>
    <t>-775343799</t>
  </si>
  <si>
    <t>129</t>
  </si>
  <si>
    <t>1019-Z</t>
  </si>
  <si>
    <t>VZT stříška - demontáž a zpětná montáž</t>
  </si>
  <si>
    <t>1163838862</t>
  </si>
  <si>
    <t>130</t>
  </si>
  <si>
    <t>1020-OST</t>
  </si>
  <si>
    <t>Samolepky ptáků proti nárazu</t>
  </si>
  <si>
    <t>-683939911</t>
  </si>
  <si>
    <t>131</t>
  </si>
  <si>
    <t>1021-OST</t>
  </si>
  <si>
    <t>Označení přístrojů - stítky samolepící , orientační systém</t>
  </si>
  <si>
    <t>-1734530642</t>
  </si>
  <si>
    <t>02 - TZB</t>
  </si>
  <si>
    <t xml:space="preserve">    4 - Vodorovné konstrukce</t>
  </si>
  <si>
    <t xml:space="preserve">    97 - Prorážení otvorů</t>
  </si>
  <si>
    <t xml:space="preserve">    997 - Doprava suti a vybouraných hmot</t>
  </si>
  <si>
    <t xml:space="preserve">    721 - Zdravotechnika - vnitřní kanalizace</t>
  </si>
  <si>
    <t xml:space="preserve">    722 - Vnitřní vodovod</t>
  </si>
  <si>
    <t xml:space="preserve">    723 - Zdravotechnika - vnitřní plynovod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</si>
  <si>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</si>
  <si>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</si>
  <si>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</si>
  <si>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</si>
  <si>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</si>
  <si>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Otopná tělesa</t>
  </si>
  <si>
    <t>M - Práce a dodávky M</t>
  </si>
  <si>
    <t xml:space="preserve">    M22 - Montáž sdělovací a zabezp.tech</t>
  </si>
  <si>
    <t>132212131</t>
  </si>
  <si>
    <t>Hloubení nezapažených rýh šířky do 800 mm v soudržných horninách třídy těžitelnosti I skupiny 3 ručně</t>
  </si>
  <si>
    <t>10*0,8*1,5</t>
  </si>
  <si>
    <t>174111101</t>
  </si>
  <si>
    <t>Zásyp jam, šachet rýh nebo kolem objektů sypaninou se zhutněním ručně</t>
  </si>
  <si>
    <t>804366613</t>
  </si>
  <si>
    <t>10*0,8*0,8</t>
  </si>
  <si>
    <t>175111101</t>
  </si>
  <si>
    <t>Obsypání potrubí ručně sypaninou bez prohození, uloženou do 3 m</t>
  </si>
  <si>
    <t>1975865147</t>
  </si>
  <si>
    <t>10*0,8*0,4</t>
  </si>
  <si>
    <t>58337310</t>
  </si>
  <si>
    <t>štěrkopísek frakce 0/4</t>
  </si>
  <si>
    <t>-1332764730</t>
  </si>
  <si>
    <t>3,2*2 'Přepočtené koeficientem množství</t>
  </si>
  <si>
    <t>181912112</t>
  </si>
  <si>
    <t>Úprava pláně v hornině třídy těžitelnosti I skupiny 3 se zhutněním ručně</t>
  </si>
  <si>
    <t>-1035754369</t>
  </si>
  <si>
    <t>Vodorovné konstrukce</t>
  </si>
  <si>
    <t>451573111</t>
  </si>
  <si>
    <t>Lože pod potrubí otevřený výkop ze štěrkopísku</t>
  </si>
  <si>
    <t>-1142450361</t>
  </si>
  <si>
    <t>10*0,8*0,1</t>
  </si>
  <si>
    <t>Prorážení otvorů</t>
  </si>
  <si>
    <t>971026561</t>
  </si>
  <si>
    <t>Vybourání otvorů ve zdivu kamenném pl do 1 m2 na MC tl do 600 mm</t>
  </si>
  <si>
    <t>190</t>
  </si>
  <si>
    <t>974031164</t>
  </si>
  <si>
    <t>Vysekání rýh ve zdivu cihelném hl do 150 mm š do 150 mm</t>
  </si>
  <si>
    <t>192</t>
  </si>
  <si>
    <t>977151125</t>
  </si>
  <si>
    <t>Jádrové vrty diamantovými korunkami do stavebních materiálů D přes 180 do 200 mm</t>
  </si>
  <si>
    <t>194</t>
  </si>
  <si>
    <t>Doprava suti a vybouraných hmot</t>
  </si>
  <si>
    <t>997013211</t>
  </si>
  <si>
    <t>Vnitrostaveništní doprava suti a vybouraných hmot pro budovy v do 6 m ručně</t>
  </si>
  <si>
    <t>-236442824</t>
  </si>
  <si>
    <t>-125282406</t>
  </si>
  <si>
    <t>2,679*24 'Přepočtené koeficientem množství</t>
  </si>
  <si>
    <t>-1001652966</t>
  </si>
  <si>
    <t>997013631</t>
  </si>
  <si>
    <t>Poplatek za uložení na skládce (skládkovné) stavebního odpadu směsného kód odpadu 17 09 04</t>
  </si>
  <si>
    <t>-420643863</t>
  </si>
  <si>
    <t>721</t>
  </si>
  <si>
    <t>Zdravotechnika - vnitřní kanalizace</t>
  </si>
  <si>
    <t>721173401</t>
  </si>
  <si>
    <t>Potrubí kanalizační z PVC SN 4 svodné DN 110</t>
  </si>
  <si>
    <t>721174041</t>
  </si>
  <si>
    <t>Potrubí kanalizační z PP připojovací DN 32</t>
  </si>
  <si>
    <t>721174042</t>
  </si>
  <si>
    <t>Potrubí kanalizační z PP připojovací DN 40</t>
  </si>
  <si>
    <t>721290111</t>
  </si>
  <si>
    <t>Zkouška těsnosti potrubí kanalizace vodou DN do 125</t>
  </si>
  <si>
    <t>-2042995593</t>
  </si>
  <si>
    <t>10+6+6</t>
  </si>
  <si>
    <t>998721121</t>
  </si>
  <si>
    <t>Přesun hmot tonážní pro vnitřní kanalizaci ruční v objektech v do 6 m</t>
  </si>
  <si>
    <t>271400792</t>
  </si>
  <si>
    <t>722</t>
  </si>
  <si>
    <t>Vnitřní vodovod</t>
  </si>
  <si>
    <t>722171931</t>
  </si>
  <si>
    <t>Potrubí plastové výměna trub nebo tvarovek D do 16 mm</t>
  </si>
  <si>
    <t>906736622</t>
  </si>
  <si>
    <t>28614440</t>
  </si>
  <si>
    <t>trubka vodovodní tlaková PP-RCT S 4 D 16mm</t>
  </si>
  <si>
    <t>-84229088</t>
  </si>
  <si>
    <t>3*1,03 'Přepočtené koeficientem množství</t>
  </si>
  <si>
    <t>722173911</t>
  </si>
  <si>
    <t>Potrubí plastové spoje svar polyfuze D do 16 mm</t>
  </si>
  <si>
    <t>1618316328</t>
  </si>
  <si>
    <t>722175002</t>
  </si>
  <si>
    <t>Potrubí vodovodní plastové PP-RCT svar polyfúze D 20x2,8 mm</t>
  </si>
  <si>
    <t>722181221</t>
  </si>
  <si>
    <t>Ochrana vodovodního potrubí přilepenými termoizolačními trubicemi z PE tl přes 6 do 9 mm DN do 22 mm</t>
  </si>
  <si>
    <t>722220111</t>
  </si>
  <si>
    <t>Nástěnka pro výtokový ventil G 1/2" s jedním závitem</t>
  </si>
  <si>
    <t>722220121</t>
  </si>
  <si>
    <t>Nástěnka pro baterii G 1/2" s jedním závitem</t>
  </si>
  <si>
    <t>pár</t>
  </si>
  <si>
    <t>722224115</t>
  </si>
  <si>
    <t>Kohout plnicí nebo vypouštěcí G 1/2" PN 10 s jedním závitem</t>
  </si>
  <si>
    <t>722190901</t>
  </si>
  <si>
    <t>Uzavření nebo otevření vodovodního potrubí při opravách</t>
  </si>
  <si>
    <t>722230101</t>
  </si>
  <si>
    <t>Ventil přímý G 1/2" se dvěma závity</t>
  </si>
  <si>
    <t>722232501</t>
  </si>
  <si>
    <t>Potrubní oddělovač G 1/2" PN 10 do 65°C vnější závit</t>
  </si>
  <si>
    <t>722290234</t>
  </si>
  <si>
    <t>Proplach a dezinfekce vodovodního potrubí DN do 80</t>
  </si>
  <si>
    <t>722290246</t>
  </si>
  <si>
    <t>Zkouška těsnosti vodovodního potrubí plastového DN do 40</t>
  </si>
  <si>
    <t>998722121</t>
  </si>
  <si>
    <t>Přesun hmot tonážní pro vnitřní vodovod ruční v objektech v do 6 m</t>
  </si>
  <si>
    <t>723</t>
  </si>
  <si>
    <t>Zdravotechnika - vnitřní plynovod</t>
  </si>
  <si>
    <t>723111203</t>
  </si>
  <si>
    <t>Potrubí ocelové závitové černé bezešvé svařované běžné DN 20</t>
  </si>
  <si>
    <t>723160204</t>
  </si>
  <si>
    <t>Přípojka k plynoměru spojované na závit bez ochozu G 1"</t>
  </si>
  <si>
    <t>-775055971</t>
  </si>
  <si>
    <t>723190203</t>
  </si>
  <si>
    <t>Přípojka plynovodní ocelová závitová černá bezešvá spojovaná na závit běžná DN 20</t>
  </si>
  <si>
    <t>723190252</t>
  </si>
  <si>
    <t>Výpustky plynovodní vedení a upevnění DN 20</t>
  </si>
  <si>
    <t>-1993007742</t>
  </si>
  <si>
    <t>723230103</t>
  </si>
  <si>
    <t>Kulový uzávěr přímý PN 5 G 3/4" FF s protipožární armaturou a 2x vnitřním závitem</t>
  </si>
  <si>
    <t>723120804</t>
  </si>
  <si>
    <t>Demontáž potrubí ocelové závitové svařované DN do 25</t>
  </si>
  <si>
    <t>580506036</t>
  </si>
  <si>
    <t>Odvzdušnění domovních plynovodů DN do 50 dl přes 20 do 50 m</t>
  </si>
  <si>
    <t>úsek</t>
  </si>
  <si>
    <t>723190913</t>
  </si>
  <si>
    <t>Navaření odbočky na potrubí plynovodní DN 20</t>
  </si>
  <si>
    <t>723261912</t>
  </si>
  <si>
    <t>Montáž plynoměrů G-2, G-4 maximální průtok 6 m3/hod.</t>
  </si>
  <si>
    <t>1922743889</t>
  </si>
  <si>
    <t>38822272</t>
  </si>
  <si>
    <t>plynoměr membránový nízkotlaký se šroubením Qmax 10m3/h, PN 0,05MPa, rozteč 250</t>
  </si>
  <si>
    <t>656534165</t>
  </si>
  <si>
    <t>998723121</t>
  </si>
  <si>
    <t>Přesun hmot tonážní pro vnitřní plynovod ruční v objektech v do 6 m</t>
  </si>
  <si>
    <t>1698361278</t>
  </si>
  <si>
    <t>725</t>
  </si>
  <si>
    <t>Zdravotechnika - zařizovací předměty</t>
  </si>
  <si>
    <t>725531101</t>
  </si>
  <si>
    <t>Elektrický ohřívač zásobníkový přepadový beztlakový 5 l / 2 kW</t>
  </si>
  <si>
    <t>725112182</t>
  </si>
  <si>
    <t>Kombi klozet s úspornou armaturou odpad svislý</t>
  </si>
  <si>
    <t>725211616</t>
  </si>
  <si>
    <t>Umyvadlo keramické bílé šířky 550 mm s krytem na sifon připevněné na stěnu šrouby</t>
  </si>
  <si>
    <t>725820802</t>
  </si>
  <si>
    <t>Demontáž baterie stojánkové do jednoho otvoru</t>
  </si>
  <si>
    <t>725861102</t>
  </si>
  <si>
    <t>Zápachová uzávěrka pro umyvadla DN 40</t>
  </si>
  <si>
    <t>1489560676</t>
  </si>
  <si>
    <t>725861312</t>
  </si>
  <si>
    <t>Zápachová uzávěrka pro umyvadlo DN 40 podomítková</t>
  </si>
  <si>
    <t>725813111</t>
  </si>
  <si>
    <t>Ventil rohový bez připojovací trubičky nebo flexi hadičky G 1/2"</t>
  </si>
  <si>
    <t>725210821</t>
  </si>
  <si>
    <t>Demontáž umyvadel bez výtokových armatur</t>
  </si>
  <si>
    <t>725860811</t>
  </si>
  <si>
    <t>Demontáž uzávěrů zápachu jednoduchých</t>
  </si>
  <si>
    <t>1501399697</t>
  </si>
  <si>
    <t>998725121</t>
  </si>
  <si>
    <t>Přesun hmot tonážní pro zařizovací předměty ruční v objektech v do 6 m</t>
  </si>
  <si>
    <t>-869916011</t>
  </si>
  <si>
    <t>731</t>
  </si>
  <si>
    <t>Ústřední vytápění - kotelny</t>
  </si>
  <si>
    <t>731244309</t>
  </si>
  <si>
    <t>Kotel ocelový závěsný na plyn kondenzační o výkonu 3,4-37,0 kW s integrovaným zásobníkem TV</t>
  </si>
  <si>
    <t>731810321</t>
  </si>
  <si>
    <t>Nucený odtah spalin soustředným potrubím pro kondenzační kotel svislý 60/100 mm přes plochou střechu</t>
  </si>
  <si>
    <t>-992119797</t>
  </si>
  <si>
    <t>731810341</t>
  </si>
  <si>
    <t>Prodloužení soustředného potrubí pro kondenzační kotel průměru 60/100 mm</t>
  </si>
  <si>
    <t>1*9 'Přepočtené koeficientem množství</t>
  </si>
  <si>
    <t>731810461</t>
  </si>
  <si>
    <t>Rozdělovač odtahů spalin pro kondenzační kotel připojení na kotli průměru 60/100 mm</t>
  </si>
  <si>
    <t>26960064</t>
  </si>
  <si>
    <t>731200825</t>
  </si>
  <si>
    <t>Demontáž kotle ocelového na plynná nebo kapalná paliva výkon přes 25 do 40 kW</t>
  </si>
  <si>
    <t>005231010R</t>
  </si>
  <si>
    <t>Revize plyn, komín</t>
  </si>
  <si>
    <t>204</t>
  </si>
  <si>
    <t>998731121</t>
  </si>
  <si>
    <t>Přesun hmot tonážní pro kotelny ruční v objektech v do 6 m</t>
  </si>
  <si>
    <t>887454633</t>
  </si>
  <si>
    <t>732</t>
  </si>
  <si>
    <t>Ústřední vytápění - strojovny</t>
  </si>
  <si>
    <t>732111125</t>
  </si>
  <si>
    <t>Tělesa rozdělovačů a sběračů DN 80 z trub ocelových bezešvých</t>
  </si>
  <si>
    <t>732112239</t>
  </si>
  <si>
    <t>Rozdělovač sdružený hydraulický DN 125 závitový</t>
  </si>
  <si>
    <t>4847610155R</t>
  </si>
  <si>
    <t>Čerpadlová skupina nesměšovaná DN25, s roztečí 125mm</t>
  </si>
  <si>
    <t>P</t>
  </si>
  <si>
    <t>Poznámka k položce:_x000d_
K/vs=6,0m3/h, čerpadlo 25-60 180</t>
  </si>
  <si>
    <t>4847610187R</t>
  </si>
  <si>
    <t>Čerpadlová skupina směšovaná DN32, s roztečí 125mm</t>
  </si>
  <si>
    <t>Poznámka k položce:_x000d_
K/vs=5,8m3/h, čerpadlo 32-70 180</t>
  </si>
  <si>
    <t>732349101T00</t>
  </si>
  <si>
    <t>Montáž anuloidu I - průtok 4 m3/hod</t>
  </si>
  <si>
    <t>732113106</t>
  </si>
  <si>
    <t>Vyrovnávač dynamických tlaků DN 125 PN 6 hydraulický přírubový</t>
  </si>
  <si>
    <t>732331211</t>
  </si>
  <si>
    <t>Nádoba tlaková expanzní pro topnou a chladicí soustavu s vyměnitelným vakem závitové připojení PN 0,6 o objemu 50 l</t>
  </si>
  <si>
    <t>46635855R</t>
  </si>
  <si>
    <t>Změkčovací armatury pro první plnění a doplňování</t>
  </si>
  <si>
    <t>ks</t>
  </si>
  <si>
    <t>Poznámka k položce:_x000d_
Změkčovací armatury pro první plnění a doplňování topné soustavy vodou, změkčovací kapacita 6000 litrů x °dH vč uzavírací armatury se vzorkovacím kohoutem a šroubením a změkčovací patrony</t>
  </si>
  <si>
    <t>43632450R</t>
  </si>
  <si>
    <t>Neutralizační zařízení pro kondenzační kotle</t>
  </si>
  <si>
    <t>732420811</t>
  </si>
  <si>
    <t>Demontáž čerpadla oběhového spirálního DN 25</t>
  </si>
  <si>
    <t>998732121</t>
  </si>
  <si>
    <t>Přesun hmot tonážní pro strojovny ruční v objektech v do 6 m</t>
  </si>
  <si>
    <t>-1220089474</t>
  </si>
  <si>
    <t>733</t>
  </si>
  <si>
    <t>Ústřední vytápění - rozvodné potrubí</t>
  </si>
  <si>
    <t>733222302</t>
  </si>
  <si>
    <t>Potrubí měděné polotvrdé spojované lisováním D 15x1 mm</t>
  </si>
  <si>
    <t>733222303</t>
  </si>
  <si>
    <t>Potrubí měděné polotvrdé spojované lisováním D 18x1 mm</t>
  </si>
  <si>
    <t>132</t>
  </si>
  <si>
    <t>733222304</t>
  </si>
  <si>
    <t>Potrubí měděné polotvrdé spojované lisováním D 22x1 mm</t>
  </si>
  <si>
    <t>134</t>
  </si>
  <si>
    <t>733223304</t>
  </si>
  <si>
    <t>Potrubí měděné tvrdé spojované lisováním D 28x1,5 mm</t>
  </si>
  <si>
    <t>136</t>
  </si>
  <si>
    <t>733223305</t>
  </si>
  <si>
    <t>Potrubí měděné tvrdé spojované lisováním D 35x1,5 mm</t>
  </si>
  <si>
    <t>138</t>
  </si>
  <si>
    <t>733223306</t>
  </si>
  <si>
    <t>Potrubí měděné tvrdé spojované lisováním D 42x1,5 mm</t>
  </si>
  <si>
    <t>140</t>
  </si>
  <si>
    <t>733224222</t>
  </si>
  <si>
    <t>Příplatek k potrubí měděnému za zhotovení přípojky z trubek měděných D 15x1 mm</t>
  </si>
  <si>
    <t>142</t>
  </si>
  <si>
    <t>733292902</t>
  </si>
  <si>
    <t>Zaslepení potrubí měděného D 15x1 mm</t>
  </si>
  <si>
    <t>144</t>
  </si>
  <si>
    <t>733291101</t>
  </si>
  <si>
    <t>Zkouška těsnosti potrubí měděné D do 35x1,5</t>
  </si>
  <si>
    <t>146</t>
  </si>
  <si>
    <t>733291102</t>
  </si>
  <si>
    <t>Zkouška těsnosti potrubí měděné D přes 35x1,5 do 64x2</t>
  </si>
  <si>
    <t>148</t>
  </si>
  <si>
    <t>733290801</t>
  </si>
  <si>
    <t>Demontáž potrubí měděného D do 35x1,5 mm</t>
  </si>
  <si>
    <t>150</t>
  </si>
  <si>
    <t>733290802</t>
  </si>
  <si>
    <t>Demontáž potrubí měděného D přes 35x1,5 do 64x2 mm</t>
  </si>
  <si>
    <t>152</t>
  </si>
  <si>
    <t>998733121</t>
  </si>
  <si>
    <t>Přesun hmot tonážní pro rozvody potrubí ruční v objektech v do 6 m</t>
  </si>
  <si>
    <t>-862490951</t>
  </si>
  <si>
    <t>734</t>
  </si>
  <si>
    <t>Ústřední vytápění - armatury</t>
  </si>
  <si>
    <t>734221511</t>
  </si>
  <si>
    <t>Ventil závitový čtyřcestný přímý G 1/2 x 16 jednobodové připojení s termostatickým ventilem</t>
  </si>
  <si>
    <t>156</t>
  </si>
  <si>
    <t>734221514</t>
  </si>
  <si>
    <t>Ventil závitový čtyřcestný rohový G 1/2 x 18 jednobodové připojení s termostatickým ventilem</t>
  </si>
  <si>
    <t>158</t>
  </si>
  <si>
    <t>734261717</t>
  </si>
  <si>
    <t>Šroubení regulační radiátorové přímé G 1/2 s vypouštěním</t>
  </si>
  <si>
    <t>160</t>
  </si>
  <si>
    <t>734261718</t>
  </si>
  <si>
    <t>Šroubení regulační radiátorové přímé G 3/4 s vypouštěním</t>
  </si>
  <si>
    <t>162</t>
  </si>
  <si>
    <t>734221682</t>
  </si>
  <si>
    <t>Termostatická hlavice kapalinová PN 10 do 110°C otopných těles VK</t>
  </si>
  <si>
    <t>164</t>
  </si>
  <si>
    <t>734292714</t>
  </si>
  <si>
    <t>Kohout kulový přímý G 3/4 PN 42 do 185°C vnitřní závit</t>
  </si>
  <si>
    <t>168</t>
  </si>
  <si>
    <t>734292716</t>
  </si>
  <si>
    <t>Kohout kulový přímý G 1 1/4 PN 42 do 185°C vnitřní závit</t>
  </si>
  <si>
    <t>170</t>
  </si>
  <si>
    <t>734292724</t>
  </si>
  <si>
    <t>Kohout kulový přímý G 3/4 PN 42 do 185°C vnitřní závit s vypouštěním</t>
  </si>
  <si>
    <t>172</t>
  </si>
  <si>
    <t>734291275</t>
  </si>
  <si>
    <t>Filtr závitový pro topné a chladicí systémy přímý G 1 1/4 PN 30 do 110°C s vnitřními závity a integrovaným magnetem</t>
  </si>
  <si>
    <t>212866189</t>
  </si>
  <si>
    <t>IVR.520135</t>
  </si>
  <si>
    <t>Magnetický filtr DIRTSTOP XL - otočný s cyklonovu vložkou - 3/4"F x 3/4"F; 3,00 m3/h; černý</t>
  </si>
  <si>
    <t>materiály - online</t>
  </si>
  <si>
    <t>-1932827205</t>
  </si>
  <si>
    <t>734400500</t>
  </si>
  <si>
    <t>Montáž tlakoměrů</t>
  </si>
  <si>
    <t>328715612</t>
  </si>
  <si>
    <t>38841202</t>
  </si>
  <si>
    <t>tlakoměr D 100mm se spodním přípojem rozsah 0-60MPa</t>
  </si>
  <si>
    <t>-1526184179</t>
  </si>
  <si>
    <t>998734121</t>
  </si>
  <si>
    <t>Přesun hmot tonážní pro armatury ruční v objektech v do 6 m</t>
  </si>
  <si>
    <t>976980933</t>
  </si>
  <si>
    <t>735</t>
  </si>
  <si>
    <t>Otopná tělesa</t>
  </si>
  <si>
    <t>735151822</t>
  </si>
  <si>
    <t>Demontáž otopného tělesa panelového dvouřadého dl přes 1500 do 2820 mm</t>
  </si>
  <si>
    <t>178</t>
  </si>
  <si>
    <t>735152696</t>
  </si>
  <si>
    <t>Otopné těleso panelové VK třídeskové 3 přídavné přestupní plochy výška/délka 900/900 mm výkon 2995 W</t>
  </si>
  <si>
    <t>182</t>
  </si>
  <si>
    <t>735152680</t>
  </si>
  <si>
    <t>Otopné těleso panelové VK třídeskové 3 přídavné přestupní plochy výška/délka 600/1400 mm výkon 3368 W</t>
  </si>
  <si>
    <t>184</t>
  </si>
  <si>
    <t>735160101</t>
  </si>
  <si>
    <t>Otopné těleso trubkové teplovodní výška/délka 700/450 mm</t>
  </si>
  <si>
    <t>186</t>
  </si>
  <si>
    <t>751122092</t>
  </si>
  <si>
    <t>Montáž ventilátoru radiálního nízkotlakého potrubního základního do kruhového potrubí D přes 100 do 200 mm</t>
  </si>
  <si>
    <t>-2005844197</t>
  </si>
  <si>
    <t>42914542</t>
  </si>
  <si>
    <t>ventilátor radiální potrubní ocelový IP44 výkon 60-110W D 150mm</t>
  </si>
  <si>
    <t>-2070606242</t>
  </si>
  <si>
    <t>751377012</t>
  </si>
  <si>
    <t>Montáž odsávacího zákrytu (digestoř) bytového komínového</t>
  </si>
  <si>
    <t>-1398675640</t>
  </si>
  <si>
    <t>42958002</t>
  </si>
  <si>
    <t>odsavač par komínový (digestoř) černý nerez, max. výkon 370 m3/hod</t>
  </si>
  <si>
    <t>-1753698798</t>
  </si>
  <si>
    <t>751398012</t>
  </si>
  <si>
    <t>Montáž větrací mřížky na kruhové potrubí D přes 100 do 200 mm</t>
  </si>
  <si>
    <t>-520627675</t>
  </si>
  <si>
    <t>42972888</t>
  </si>
  <si>
    <t>mřížka větrací kruhová nerezová se síťkou a krytem D 150mm</t>
  </si>
  <si>
    <t>1477913683</t>
  </si>
  <si>
    <t>751511122</t>
  </si>
  <si>
    <t>Montáž potrubí plechového skupiny I kruhového s přírubou tloušťky plechu 0,6 mm D přes 100 do 200 mm</t>
  </si>
  <si>
    <t>-61437904</t>
  </si>
  <si>
    <t>10+15</t>
  </si>
  <si>
    <t>42981097</t>
  </si>
  <si>
    <t>trouba spirálně vinutá Pz D 125mm, l=3000mm</t>
  </si>
  <si>
    <t>1265335239</t>
  </si>
  <si>
    <t>10*1,2 'Přepočtené koeficientem množství</t>
  </si>
  <si>
    <t>42981098</t>
  </si>
  <si>
    <t>trouba spirálně vinutá Pz D 150mm, l=3000mm</t>
  </si>
  <si>
    <t>-1899839175</t>
  </si>
  <si>
    <t>15*1,2 'Přepočtené koeficientem množství</t>
  </si>
  <si>
    <t>751514162</t>
  </si>
  <si>
    <t>Montáž oblouku do plechového potrubí kruhového s přírubou D přes 100 do 200 mm</t>
  </si>
  <si>
    <t>-1510262794</t>
  </si>
  <si>
    <t>42981113</t>
  </si>
  <si>
    <t>oblouk lisovaný Pz 90° D 125mm</t>
  </si>
  <si>
    <t>-1992547996</t>
  </si>
  <si>
    <t>42981115</t>
  </si>
  <si>
    <t>oblouk lisovaný Pz 90° D 150mm</t>
  </si>
  <si>
    <t>-1644500596</t>
  </si>
  <si>
    <t>751514662</t>
  </si>
  <si>
    <t>Montáž škrtící klapky nebo zpětné klapky do plechového potrubí kruhové s přírubou D přes 100 do 200 mm</t>
  </si>
  <si>
    <t>2046020420</t>
  </si>
  <si>
    <t>42981003</t>
  </si>
  <si>
    <t>klapka kruhová regulační Pz D 150mm</t>
  </si>
  <si>
    <t>1399654131</t>
  </si>
  <si>
    <t>735494811</t>
  </si>
  <si>
    <t>Vypuštění vody z otopných těles</t>
  </si>
  <si>
    <t>188</t>
  </si>
  <si>
    <t>998751121</t>
  </si>
  <si>
    <t>Přesun hmot tonážní pro vzduchotechniku ruční v objektech v do 12 m</t>
  </si>
  <si>
    <t>1303085682</t>
  </si>
  <si>
    <t>Práce a dodávky M</t>
  </si>
  <si>
    <t>M22</t>
  </si>
  <si>
    <t>Montáž sdělovací a zabezp.tech</t>
  </si>
  <si>
    <t>M22.001</t>
  </si>
  <si>
    <t>Systémový ekvitermní regulátor , pro max. 4 otopné a ohřev TV</t>
  </si>
  <si>
    <t>196</t>
  </si>
  <si>
    <t>Poznámka k položce:_x000d_
Systémový ekvitermní regulátor pro max. 4 otopné okruhy a 2 okruhy TV (po doplnění příslušného počtu modulů MM100), přípojka 24 V, možný provoz dle venkovní teploty nebo teploty prostoru, týdenní program pro vytápění, program pro TV, program dovolená, diagnostické informace o otopné soustavě-velký grafický displej, dotyková tlačítka, diagnostické menu,, venkovní čidlo</t>
  </si>
  <si>
    <t>M22.002</t>
  </si>
  <si>
    <t>Externí spínací modul pro jeden okruh</t>
  </si>
  <si>
    <t>198</t>
  </si>
  <si>
    <t>Poznámka k položce:_x000d_
Externí spínací modul pro jeden okruh - směšovaný, nesměšovaný, podlahové vytápění, okruh s konst. teplotou (ventilace, bazén) nebo okruh teplé vody</t>
  </si>
  <si>
    <t>M22.004</t>
  </si>
  <si>
    <t>Montáž regulačního systému</t>
  </si>
  <si>
    <t>h</t>
  </si>
  <si>
    <t>200</t>
  </si>
  <si>
    <t>M22-09RR.R00</t>
  </si>
  <si>
    <t>Elektroinstalace ve strojovně , kabely, lišty, trubky, konzoly</t>
  </si>
  <si>
    <t>202</t>
  </si>
  <si>
    <t>03 - Elektroinstalace</t>
  </si>
  <si>
    <t xml:space="preserve">    741 - Elektroinstalace - silnoproud</t>
  </si>
  <si>
    <t xml:space="preserve">    D41 - ZAPOJENÍ INSTAL. ZAŘÍZENÍ</t>
  </si>
  <si>
    <t xml:space="preserve">    D42 - HODIN. ZÚČTOV. SAZBY</t>
  </si>
  <si>
    <t xml:space="preserve">    D44 - Svítidla </t>
  </si>
  <si>
    <t xml:space="preserve">    22-M - Montáže technologických zařízení pro dopravní stavby</t>
  </si>
  <si>
    <t>612315101</t>
  </si>
  <si>
    <t>Vápenná hrubá omítka rýh ve stěnách š do 150 mm</t>
  </si>
  <si>
    <t>1153839987</t>
  </si>
  <si>
    <t>105*0,1+35*0,1</t>
  </si>
  <si>
    <t>971033141</t>
  </si>
  <si>
    <t>Vybourání otvorů ve zdivu cihelném D do 60 mm na MVC nebo MV tl do 300 mm</t>
  </si>
  <si>
    <t>974031121</t>
  </si>
  <si>
    <t>Vysekání rýh ve zdivu cihelném hl do 30 mm š do 30 mm</t>
  </si>
  <si>
    <t>974031122</t>
  </si>
  <si>
    <t>Vysekání rýh ve zdivu cihelném hl do 30 mm š do 70 mm</t>
  </si>
  <si>
    <t>977151114</t>
  </si>
  <si>
    <t>Jádrové vrty diamantovými korunkami do stavebních materiálů D přes 50 do 60 mm</t>
  </si>
  <si>
    <t>-1751441956</t>
  </si>
  <si>
    <t>0,3*5</t>
  </si>
  <si>
    <t>1513194212</t>
  </si>
  <si>
    <t>-1565458494</t>
  </si>
  <si>
    <t>0,364*24 'Přepočtené koeficientem množství</t>
  </si>
  <si>
    <t>-622809725</t>
  </si>
  <si>
    <t>997013609</t>
  </si>
  <si>
    <t>Poplatek za uložení na skládce (skládkovné) stavebního odpadu ze směsí nebo oddělených frakcí betonu, cihel a keramických výrobků kód odpadu 17 01 07</t>
  </si>
  <si>
    <t>1280542993</t>
  </si>
  <si>
    <t>741</t>
  </si>
  <si>
    <t>Elektroinstalace - silnoproud</t>
  </si>
  <si>
    <t>741122015</t>
  </si>
  <si>
    <t>Montáž kabel Cu bez ukončení uložený pod omítku plný kulatý 3x1,5 mm2 (např. CYKY)</t>
  </si>
  <si>
    <t>2105775087</t>
  </si>
  <si>
    <t>95+85</t>
  </si>
  <si>
    <t>34111030</t>
  </si>
  <si>
    <t>kabel instalační jádro Cu plné izolace PVC plášť PVC 450/750V (CYKY) 3x1,5mm2</t>
  </si>
  <si>
    <t>-1024792753</t>
  </si>
  <si>
    <t>180*1,15 'Přepočtené koeficientem množství</t>
  </si>
  <si>
    <t>741122016</t>
  </si>
  <si>
    <t>Montáž kabel Cu bez ukončení uložený pod omítku plný kulatý 3x2,5 až 6 mm2 (např. CYKY)</t>
  </si>
  <si>
    <t>-775417793</t>
  </si>
  <si>
    <t>34111036</t>
  </si>
  <si>
    <t>kabel instalační jádro Cu plné izolace PVC plášť PVC 450/750V (CYKY) 3x2,5mm2</t>
  </si>
  <si>
    <t>1036715214</t>
  </si>
  <si>
    <t>230*1,15 'Přepočtené koeficientem množství</t>
  </si>
  <si>
    <t>741122032</t>
  </si>
  <si>
    <t>Montáž kabel Cu bez ukončení uložený pod omítku plný kulatý 5x4 až 6 mm2 (např. CYKY)</t>
  </si>
  <si>
    <t>1787355956</t>
  </si>
  <si>
    <t>34111100</t>
  </si>
  <si>
    <t>kabel instalační jádro Cu plné izolace PVC plášť PVC 450/750V (CYKY) 5x6mm2</t>
  </si>
  <si>
    <t>-178562691</t>
  </si>
  <si>
    <t>35*1,15 'Přepočtené koeficientem množství</t>
  </si>
  <si>
    <t>741210002</t>
  </si>
  <si>
    <t>Montáž rozvodnice oceloplechová nebo plastová běžná do 50 kg</t>
  </si>
  <si>
    <t>898921123</t>
  </si>
  <si>
    <t>35711864</t>
  </si>
  <si>
    <t>skříň rozváděče elektroměrového pro přímé měření do výklenku v provedení betonový skelet s plastovými dveřmi pro 1x jednosazbový třífázový elektroměr přístroje na elektroměrové desce s plombovatelným krytem jističů (ER112/KVP7P)</t>
  </si>
  <si>
    <t>-1151768156</t>
  </si>
  <si>
    <t>741001.R01</t>
  </si>
  <si>
    <t>RE OCELOPLECHOVÝ ZAPUŠTĚNÝ ROZVADĚČ, IP 30 - Dozbrojení stávajícího RE rozvaděče</t>
  </si>
  <si>
    <t>741002.R1</t>
  </si>
  <si>
    <t>Komunikace z ČEZ - rozvaděč RE</t>
  </si>
  <si>
    <t>742003.R01</t>
  </si>
  <si>
    <t>Propojení pomocných obvodů rozvaděče RE</t>
  </si>
  <si>
    <t>Poznámka k položce:_x000d_
rozvaděč RE</t>
  </si>
  <si>
    <t>741231004</t>
  </si>
  <si>
    <t>Montáž svorkovnice do rozvaděčů - řadová vodič do 16 mm2 se zapojením vodičů</t>
  </si>
  <si>
    <t>34561666</t>
  </si>
  <si>
    <t>svorka řadová šroubovací RSA s nosnou lištou a průřezem vodiče 16mm2</t>
  </si>
  <si>
    <t>2055763989</t>
  </si>
  <si>
    <t>741231002</t>
  </si>
  <si>
    <t>Montáž svorkovnice do rozvaděčů - řadová vodič do 6 mm2 se zapojením vodičů</t>
  </si>
  <si>
    <t>-146950751</t>
  </si>
  <si>
    <t>34561661</t>
  </si>
  <si>
    <t>svorka řadová šroubovací RSA s nosnou lištou a průřezem vodiče 6mm2</t>
  </si>
  <si>
    <t>1338176244</t>
  </si>
  <si>
    <t>741320165</t>
  </si>
  <si>
    <t>Montáž jističů třípólových nn do 25 A ve skříni se zapojením vodičů</t>
  </si>
  <si>
    <t>-958015338</t>
  </si>
  <si>
    <t>1249597</t>
  </si>
  <si>
    <t>JISTIC LTN-25B-3</t>
  </si>
  <si>
    <t>-1598584166</t>
  </si>
  <si>
    <t>741004.R01</t>
  </si>
  <si>
    <t>PLASTOVÝ ZAPUŠTĚNÝ ROZVADĚČ s PLECHOVÝMI DVÍŘKY, IP 30 - rozvodnice, 2-řady,</t>
  </si>
  <si>
    <t>741005.R01</t>
  </si>
  <si>
    <t>Příslušenství skříně, propoj. materiál rozvaděče RP</t>
  </si>
  <si>
    <t>741006.R01</t>
  </si>
  <si>
    <t>Popisný štítek rytý rozvaděč RP</t>
  </si>
  <si>
    <t>742003.R02</t>
  </si>
  <si>
    <t>Propojení pomocných obvodů rozvaděče RP</t>
  </si>
  <si>
    <t>741322021</t>
  </si>
  <si>
    <t>Montáž svodiče bleskových proudů nn typ 1 čtyřpólových impulzní proud do 35 kA se zapojením vodičů</t>
  </si>
  <si>
    <t>888237270</t>
  </si>
  <si>
    <t>1000140567</t>
  </si>
  <si>
    <t xml:space="preserve">Svodič přepětí  SVBC-12,5-4-MZ kombinovaný</t>
  </si>
  <si>
    <t>1964777319</t>
  </si>
  <si>
    <t>741312501</t>
  </si>
  <si>
    <t>Montáž odpínače výkonového pojistkového do 500 V do 160 A bez zapojení vodičů</t>
  </si>
  <si>
    <t>-1661311793</t>
  </si>
  <si>
    <t>552001.M01</t>
  </si>
  <si>
    <t>pomocný materiál (upevňovací, spojovací, ocel . lanko, kabel. třmeny)</t>
  </si>
  <si>
    <t>741320405</t>
  </si>
  <si>
    <t>Montáž jističů čtyřpólových nn do 25 A ve skříni se zapojením vodičů</t>
  </si>
  <si>
    <t>807763986</t>
  </si>
  <si>
    <t>1000141284</t>
  </si>
  <si>
    <t xml:space="preserve">Chránič čtyřpolový  LFE-25-4-030A</t>
  </si>
  <si>
    <t>1823432161</t>
  </si>
  <si>
    <t>741321003</t>
  </si>
  <si>
    <t>Montáž proudových chráničů dvoupólových nn do 25 A ve skříni se zapojením vodičů</t>
  </si>
  <si>
    <t>-912711113</t>
  </si>
  <si>
    <t>1030542438</t>
  </si>
  <si>
    <t>Chránič kombinovaný OEZ 46663 LMF-10B-1N-030A, s nadproudovou ochranou</t>
  </si>
  <si>
    <t>-706147647</t>
  </si>
  <si>
    <t>741320105</t>
  </si>
  <si>
    <t>Montáž jističů jednopólových nn do 25 A ve skříni se zapojením vodičů</t>
  </si>
  <si>
    <t>1730358785</t>
  </si>
  <si>
    <t>8500053840</t>
  </si>
  <si>
    <t xml:space="preserve">Jistič  LTE-16B-1 6 kA B 16 A</t>
  </si>
  <si>
    <t>-2060108830</t>
  </si>
  <si>
    <t>751009.R01</t>
  </si>
  <si>
    <t>RP stávající - PLASTOVÝ ZAPUŠTĚNÝ ROZVADĚČ s PLECHOVÝMI DVÍŘKY, IP 30 úprava stáv. rozvaděče</t>
  </si>
  <si>
    <t>751011.R01</t>
  </si>
  <si>
    <t>Propojení pomocných obvodů - stavajícího rozvaděče RP</t>
  </si>
  <si>
    <t>1017964494</t>
  </si>
  <si>
    <t>1646118343</t>
  </si>
  <si>
    <t>751010.R01</t>
  </si>
  <si>
    <t>Cu pásovina 30 x 8 mm, 30cm na izol.kamenech, otvory se závitem - přípojnice MET</t>
  </si>
  <si>
    <t>741112061</t>
  </si>
  <si>
    <t>Montáž krabice přístrojová zapuštěná plastová kruhová</t>
  </si>
  <si>
    <t>-1732358163</t>
  </si>
  <si>
    <t>21+1</t>
  </si>
  <si>
    <t>34571451</t>
  </si>
  <si>
    <t>krabice pod omítku PVC přístrojová kruhová D 70mm hluboká</t>
  </si>
  <si>
    <t>-955147539</t>
  </si>
  <si>
    <t>34571465</t>
  </si>
  <si>
    <t>krabice do dutých stěn PVC přístrojová kruhová D 70mm hluboká</t>
  </si>
  <si>
    <t>-1237364098</t>
  </si>
  <si>
    <t>741112001</t>
  </si>
  <si>
    <t>Montáž krabice zapuštěná plastová kruhová</t>
  </si>
  <si>
    <t>1602937144</t>
  </si>
  <si>
    <t>34571563</t>
  </si>
  <si>
    <t>krabice pod omítku PVC odbočná kruhová D 100mm s víčkem a svorkovnicí</t>
  </si>
  <si>
    <t>1122212132</t>
  </si>
  <si>
    <t>741112003</t>
  </si>
  <si>
    <t>Montáž krabice zapuštěná plastová čtyřhranná</t>
  </si>
  <si>
    <t>1123073652</t>
  </si>
  <si>
    <t>2+1+1</t>
  </si>
  <si>
    <t>34571459</t>
  </si>
  <si>
    <t>krabice pod omítku PVC odbočná čtvercová 100x100mm s víčkem</t>
  </si>
  <si>
    <t>1894773381</t>
  </si>
  <si>
    <t>34571524</t>
  </si>
  <si>
    <t>krabice pod omítku PVC odbočná čtvercová 125x125mm s víčkem</t>
  </si>
  <si>
    <t>1598630150</t>
  </si>
  <si>
    <t>1133948</t>
  </si>
  <si>
    <t xml:space="preserve">KRABICE  040-L IP65</t>
  </si>
  <si>
    <t>281275994</t>
  </si>
  <si>
    <t>741110043</t>
  </si>
  <si>
    <t>Montáž trubka plastová ohebná D přes 35 mm uložená pevně</t>
  </si>
  <si>
    <t>1022636412</t>
  </si>
  <si>
    <t>34571526</t>
  </si>
  <si>
    <t>trubka elektroinstalační plastová ohebná vysoce odolná z PVC s vnitřní kluznou vrstvou UV stabilní D 39,5/50mm poloměr ohybu &gt;300mm</t>
  </si>
  <si>
    <t>-2007197175</t>
  </si>
  <si>
    <t>741110361</t>
  </si>
  <si>
    <t>Montáž trubka ochranná do krabic ocelová bez závitu D do 70 mm pevně</t>
  </si>
  <si>
    <t>-1947441255</t>
  </si>
  <si>
    <t>19632365</t>
  </si>
  <si>
    <t>trubka Cu 99,99 tyče stav polotvrdý D 18 tl stěny 1,0mm</t>
  </si>
  <si>
    <t>-241755980</t>
  </si>
  <si>
    <t>553331</t>
  </si>
  <si>
    <t xml:space="preserve">HMOŽDINKA HM 8  (včetně vrutu)</t>
  </si>
  <si>
    <t>553332</t>
  </si>
  <si>
    <t xml:space="preserve">HMOŽDINKA HM 10  (včetně vrutu)</t>
  </si>
  <si>
    <t>741120001</t>
  </si>
  <si>
    <t>Montáž vodič Cu izolovaný plný a laněný žíla 0,35-6 mm2 pod omítku (např. CY)</t>
  </si>
  <si>
    <t>1928052735</t>
  </si>
  <si>
    <t>20+30</t>
  </si>
  <si>
    <t>65539</t>
  </si>
  <si>
    <t xml:space="preserve">vodič H05V-U-4  Z/Ž</t>
  </si>
  <si>
    <t>65540</t>
  </si>
  <si>
    <t xml:space="preserve">vodič H05V-U-6  Z/Ž</t>
  </si>
  <si>
    <t>741130021</t>
  </si>
  <si>
    <t>Ukončení vodič izolovaný do 2,5 mm2 na svorkovnici</t>
  </si>
  <si>
    <t>741130023</t>
  </si>
  <si>
    <t>Ukončení vodič izolovaný do 6 mm2 na svorkovnici</t>
  </si>
  <si>
    <t>741130001</t>
  </si>
  <si>
    <t>Ukončení vodič izolovaný do 2,5 mm2 v rozváděči nebo na přístroji</t>
  </si>
  <si>
    <t>741130004</t>
  </si>
  <si>
    <t>Ukončení vodič izolovaný do 6 mm2 v rozváděči nebo na přístroji</t>
  </si>
  <si>
    <t>741310001</t>
  </si>
  <si>
    <t>Montáž spínač nástěnný 1-jednopólový prostředí normální se zapojením vodičů</t>
  </si>
  <si>
    <t>2106981604</t>
  </si>
  <si>
    <t>34535008</t>
  </si>
  <si>
    <t>ovládač zapínací kompletní, zápustný, řazení 1/0, šroubové svorky</t>
  </si>
  <si>
    <t>1345441194</t>
  </si>
  <si>
    <t>741310022</t>
  </si>
  <si>
    <t>Montáž přepínač nástěnný 6-střídavý prostředí normální se zapojením vodičů</t>
  </si>
  <si>
    <t>2113179616</t>
  </si>
  <si>
    <t>34535018</t>
  </si>
  <si>
    <t>přepínač nástěnný střídavý, řazení 6, IP44, šroubové svorky</t>
  </si>
  <si>
    <t>-402614423</t>
  </si>
  <si>
    <t>741313001</t>
  </si>
  <si>
    <t>Montáž zásuvka (polo)zapuštěná bezšroubové připojení 2P+PE se zapojením vodičů</t>
  </si>
  <si>
    <t>-273455828</t>
  </si>
  <si>
    <t>34555241</t>
  </si>
  <si>
    <t>přístroj zásuvky zápustné jednonásobné, krytka s clonkami, bezšroubové svorky</t>
  </si>
  <si>
    <t>-178337156</t>
  </si>
  <si>
    <t>34539059</t>
  </si>
  <si>
    <t>rámeček jednonásobný</t>
  </si>
  <si>
    <t>-69692011</t>
  </si>
  <si>
    <t>34539060</t>
  </si>
  <si>
    <t>rámeček dvojnásobný</t>
  </si>
  <si>
    <t>-1049539118</t>
  </si>
  <si>
    <t>D41</t>
  </si>
  <si>
    <t>ZAPOJENÍ INSTAL. ZAŘÍZENÍ</t>
  </si>
  <si>
    <t>Pol54</t>
  </si>
  <si>
    <t>mtž., zapoj. ventilátoru a čas. čidla</t>
  </si>
  <si>
    <t>Pol69</t>
  </si>
  <si>
    <t>zapoj. el. varné desky, v.č. kabelu a svorkovnice - dodávka stavba</t>
  </si>
  <si>
    <t>Pol70</t>
  </si>
  <si>
    <t>zapoj. el. trouby, v.č. kabelu a vidlice - dodávka stavba</t>
  </si>
  <si>
    <t>Pol56</t>
  </si>
  <si>
    <t>zapoj. el. digestoře - dodávka a mtž stavba</t>
  </si>
  <si>
    <t>Pol71</t>
  </si>
  <si>
    <t>odpoj. stáv. varné desky, v.č. dmtž</t>
  </si>
  <si>
    <t>Pol72</t>
  </si>
  <si>
    <t>odpojení a demont zásobníku TUV vč topného okruhu a vody pro další použití</t>
  </si>
  <si>
    <t>Pol73</t>
  </si>
  <si>
    <t>zpětná montáž zásobníku TUV vč připojení topného okruhu a vody</t>
  </si>
  <si>
    <t>D42</t>
  </si>
  <si>
    <t>HODIN. ZÚČTOV. SAZBY</t>
  </si>
  <si>
    <t>Pol57</t>
  </si>
  <si>
    <t>Demontáž stávajícího zařízení a dohledání stáv. kabeláže</t>
  </si>
  <si>
    <t>D44</t>
  </si>
  <si>
    <t xml:space="preserve">Svítidla </t>
  </si>
  <si>
    <t>741372021</t>
  </si>
  <si>
    <t>Montáž svítidlo LED interiérové přisazené nástěnné hranaté nebo kruhové do 0,09 m2 se zapojením vodičů</t>
  </si>
  <si>
    <t>-937097488</t>
  </si>
  <si>
    <t>7+3</t>
  </si>
  <si>
    <t>Pol60</t>
  </si>
  <si>
    <t>svítidlo LED, přisazené, IP 65</t>
  </si>
  <si>
    <t>Pol61</t>
  </si>
  <si>
    <t>svítidlo LED, přisazené, IP 44, kulaté pr. 280 mm</t>
  </si>
  <si>
    <t>22-M</t>
  </si>
  <si>
    <t>Montáže technologických zařízení pro dopravní stavby</t>
  </si>
  <si>
    <t>220270837</t>
  </si>
  <si>
    <t>Montáž šňůry silnoproudé uložené do trubkovodu nebo lišty CGLG, CYLY, CYSY do 3x1,5 mm2</t>
  </si>
  <si>
    <t>-1908414336</t>
  </si>
  <si>
    <t>34113017</t>
  </si>
  <si>
    <t>kabel instalační flexibilní jádro Cu lanované izolace PVC plášť PVC 300/500V (H05VV-F) 3x0,75mm2</t>
  </si>
  <si>
    <t>1020060359</t>
  </si>
  <si>
    <t>220280206</t>
  </si>
  <si>
    <t>Montáž kabelu bytového uloženého v trubkách nebo lištách SEKU, SYKY do D 7 mm</t>
  </si>
  <si>
    <t>-948770187</t>
  </si>
  <si>
    <t>34121044</t>
  </si>
  <si>
    <t>kabel sdělovací stíněný laminovanou Al fólií s příložným Cu drátem jádro Cu plné izolace PVC plášť PVC 100V (SYKFY) 2x2x0,5mm2</t>
  </si>
  <si>
    <t>-1050599664</t>
  </si>
  <si>
    <t>220271107</t>
  </si>
  <si>
    <t>Montáž šnůry volně uložené CGSG, CYSY do 3 x 2,5 mm2</t>
  </si>
  <si>
    <t>-1438362913</t>
  </si>
  <si>
    <t>34113020</t>
  </si>
  <si>
    <t>kabel instalační flexibilní jádro Cu lanované izolace PVC plášť PVC 300/500V (H05VV-F) 3x2,50mm2</t>
  </si>
  <si>
    <t>1202938890</t>
  </si>
  <si>
    <t>3*1,05 'Přepočtené koeficientem množství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</si>
</sst>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5" fillId="4" borderId="0" xfId="0" applyFont="1" applyFill="1" applyAlignment="1" applyProtection="1">
      <alignment horizontal="left"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R-O-2024-31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řadového městského domu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Tyršova 167, Polička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30. 12. 2024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Dětský domov Polička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Ing. Milan Beneš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'00 - VRN'!J32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'00 - VRN'!P132</f>
        <v>0</v>
      </c>
      <c r="AV95" s="129">
        <f>'00 - VRN'!J35</f>
        <v>0</v>
      </c>
      <c r="AW95" s="129">
        <f>'00 - VRN'!J36</f>
        <v>0</v>
      </c>
      <c r="AX95" s="129">
        <f>'00 - VRN'!J37</f>
        <v>0</v>
      </c>
      <c r="AY95" s="129">
        <f>'00 - VRN'!J38</f>
        <v>0</v>
      </c>
      <c r="AZ95" s="129">
        <f>'00 - VRN'!F35</f>
        <v>0</v>
      </c>
      <c r="BA95" s="129">
        <f>'00 - VRN'!F36</f>
        <v>0</v>
      </c>
      <c r="BB95" s="129">
        <f>'00 - VRN'!F37</f>
        <v>0</v>
      </c>
      <c r="BC95" s="129">
        <f>'00 - VRN'!F38</f>
        <v>0</v>
      </c>
      <c r="BD95" s="131">
        <f>'00 - VRN'!F39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84</v>
      </c>
    </row>
    <row r="96" s="7" customFormat="1" ht="16.5" customHeight="1">
      <c r="A96" s="120" t="s">
        <v>80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'01 - Stavební úpravy'!J32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'01 - Stavební úpravy'!P147</f>
        <v>0</v>
      </c>
      <c r="AV96" s="129">
        <f>'01 - Stavební úpravy'!J35</f>
        <v>0</v>
      </c>
      <c r="AW96" s="129">
        <f>'01 - Stavební úpravy'!J36</f>
        <v>0</v>
      </c>
      <c r="AX96" s="129">
        <f>'01 - Stavební úpravy'!J37</f>
        <v>0</v>
      </c>
      <c r="AY96" s="129">
        <f>'01 - Stavební úpravy'!J38</f>
        <v>0</v>
      </c>
      <c r="AZ96" s="129">
        <f>'01 - Stavební úpravy'!F35</f>
        <v>0</v>
      </c>
      <c r="BA96" s="129">
        <f>'01 - Stavební úpravy'!F36</f>
        <v>0</v>
      </c>
      <c r="BB96" s="129">
        <f>'01 - Stavební úpravy'!F37</f>
        <v>0</v>
      </c>
      <c r="BC96" s="129">
        <f>'01 - Stavební úpravy'!F38</f>
        <v>0</v>
      </c>
      <c r="BD96" s="131">
        <f>'01 - Stavební úpravy'!F39</f>
        <v>0</v>
      </c>
      <c r="BE96" s="7"/>
      <c r="BT96" s="132" t="s">
        <v>84</v>
      </c>
      <c r="BV96" s="132" t="s">
        <v>78</v>
      </c>
      <c r="BW96" s="132" t="s">
        <v>88</v>
      </c>
      <c r="BX96" s="132" t="s">
        <v>5</v>
      </c>
      <c r="CL96" s="132" t="s">
        <v>1</v>
      </c>
      <c r="CM96" s="132" t="s">
        <v>84</v>
      </c>
    </row>
    <row r="97" s="7" customFormat="1" ht="16.5" customHeight="1">
      <c r="A97" s="120" t="s">
        <v>80</v>
      </c>
      <c r="B97" s="121"/>
      <c r="C97" s="122"/>
      <c r="D97" s="123" t="s">
        <v>89</v>
      </c>
      <c r="E97" s="123"/>
      <c r="F97" s="123"/>
      <c r="G97" s="123"/>
      <c r="H97" s="123"/>
      <c r="I97" s="124"/>
      <c r="J97" s="123" t="s">
        <v>90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'02 - TZB'!J32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28">
        <v>0</v>
      </c>
      <c r="AT97" s="129">
        <f>ROUND(SUM(AV97:AW97),2)</f>
        <v>0</v>
      </c>
      <c r="AU97" s="130">
        <f>'02 - TZB'!P144</f>
        <v>0</v>
      </c>
      <c r="AV97" s="129">
        <f>'02 - TZB'!J35</f>
        <v>0</v>
      </c>
      <c r="AW97" s="129">
        <f>'02 - TZB'!J36</f>
        <v>0</v>
      </c>
      <c r="AX97" s="129">
        <f>'02 - TZB'!J37</f>
        <v>0</v>
      </c>
      <c r="AY97" s="129">
        <f>'02 - TZB'!J38</f>
        <v>0</v>
      </c>
      <c r="AZ97" s="129">
        <f>'02 - TZB'!F35</f>
        <v>0</v>
      </c>
      <c r="BA97" s="129">
        <f>'02 - TZB'!F36</f>
        <v>0</v>
      </c>
      <c r="BB97" s="129">
        <f>'02 - TZB'!F37</f>
        <v>0</v>
      </c>
      <c r="BC97" s="129">
        <f>'02 - TZB'!F38</f>
        <v>0</v>
      </c>
      <c r="BD97" s="131">
        <f>'02 - TZB'!F39</f>
        <v>0</v>
      </c>
      <c r="BE97" s="7"/>
      <c r="BT97" s="132" t="s">
        <v>84</v>
      </c>
      <c r="BV97" s="132" t="s">
        <v>78</v>
      </c>
      <c r="BW97" s="132" t="s">
        <v>91</v>
      </c>
      <c r="BX97" s="132" t="s">
        <v>5</v>
      </c>
      <c r="CL97" s="132" t="s">
        <v>1</v>
      </c>
      <c r="CM97" s="132" t="s">
        <v>84</v>
      </c>
    </row>
    <row r="98" s="7" customFormat="1" ht="16.5" customHeight="1">
      <c r="A98" s="120" t="s">
        <v>80</v>
      </c>
      <c r="B98" s="121"/>
      <c r="C98" s="122"/>
      <c r="D98" s="123" t="s">
        <v>92</v>
      </c>
      <c r="E98" s="123"/>
      <c r="F98" s="123"/>
      <c r="G98" s="123"/>
      <c r="H98" s="123"/>
      <c r="I98" s="124"/>
      <c r="J98" s="123" t="s">
        <v>93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'03 - Elektroinstalace'!J32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83</v>
      </c>
      <c r="AR98" s="127"/>
      <c r="AS98" s="133">
        <v>0</v>
      </c>
      <c r="AT98" s="134">
        <f>ROUND(SUM(AV98:AW98),2)</f>
        <v>0</v>
      </c>
      <c r="AU98" s="135">
        <f>'03 - Elektroinstalace'!P137</f>
        <v>0</v>
      </c>
      <c r="AV98" s="134">
        <f>'03 - Elektroinstalace'!J35</f>
        <v>0</v>
      </c>
      <c r="AW98" s="134">
        <f>'03 - Elektroinstalace'!J36</f>
        <v>0</v>
      </c>
      <c r="AX98" s="134">
        <f>'03 - Elektroinstalace'!J37</f>
        <v>0</v>
      </c>
      <c r="AY98" s="134">
        <f>'03 - Elektroinstalace'!J38</f>
        <v>0</v>
      </c>
      <c r="AZ98" s="134">
        <f>'03 - Elektroinstalace'!F35</f>
        <v>0</v>
      </c>
      <c r="BA98" s="134">
        <f>'03 - Elektroinstalace'!F36</f>
        <v>0</v>
      </c>
      <c r="BB98" s="134">
        <f>'03 - Elektroinstalace'!F37</f>
        <v>0</v>
      </c>
      <c r="BC98" s="134">
        <f>'03 - Elektroinstalace'!F38</f>
        <v>0</v>
      </c>
      <c r="BD98" s="136">
        <f>'03 - Elektroinstalace'!F39</f>
        <v>0</v>
      </c>
      <c r="BE98" s="7"/>
      <c r="BT98" s="132" t="s">
        <v>84</v>
      </c>
      <c r="BV98" s="132" t="s">
        <v>78</v>
      </c>
      <c r="BW98" s="132" t="s">
        <v>94</v>
      </c>
      <c r="BX98" s="132" t="s">
        <v>5</v>
      </c>
      <c r="CL98" s="132" t="s">
        <v>1</v>
      </c>
      <c r="CM98" s="132" t="s">
        <v>84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4FyjYOto/wucGJuQttWSLpNuFNbwd2jn9j5S7OGH5mPFs3LEkSsKcButjQn6cTNPaad3U8wWmCW9zKPFYStSkg==" hashValue="HcW438fdLl71UkuWBvS9vISyOhj9e8RIzqPLiMcq6DoeOdRSL5O1HkfgTFKFmAbZqubxAS3OxPwSsdsV8YisKg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 - VRN'!C2" display="/"/>
    <hyperlink ref="A96" location="'01 - Stavební úpravy'!C2" display="/"/>
    <hyperlink ref="A97" location="'02 - TZB'!C2" display="/"/>
    <hyperlink ref="A98" location="'03 -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Stavební úpravy řadového městského domu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30. 12. 2024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98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99</v>
      </c>
      <c r="E31" s="39"/>
      <c r="F31" s="39"/>
      <c r="G31" s="39"/>
      <c r="H31" s="39"/>
      <c r="I31" s="39"/>
      <c r="J31" s="151">
        <f>J105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36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38</v>
      </c>
      <c r="G34" s="39"/>
      <c r="H34" s="39"/>
      <c r="I34" s="155" t="s">
        <v>37</v>
      </c>
      <c r="J34" s="155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40</v>
      </c>
      <c r="E35" s="141" t="s">
        <v>41</v>
      </c>
      <c r="F35" s="157">
        <f>ROUND((SUM(BE105:BE112) + SUM(BE132:BE144)),  2)</f>
        <v>0</v>
      </c>
      <c r="G35" s="39"/>
      <c r="H35" s="39"/>
      <c r="I35" s="158">
        <v>0.20999999999999999</v>
      </c>
      <c r="J35" s="157">
        <f>ROUND(((SUM(BE105:BE112) + SUM(BE132:BE144))*I35),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42</v>
      </c>
      <c r="F36" s="157">
        <f>ROUND((SUM(BF105:BF112) + SUM(BF132:BF144)),  2)</f>
        <v>0</v>
      </c>
      <c r="G36" s="39"/>
      <c r="H36" s="39"/>
      <c r="I36" s="158">
        <v>0.12</v>
      </c>
      <c r="J36" s="157">
        <f>ROUND(((SUM(BF105:BF112) + SUM(BF132:BF144))*I36),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7">
        <f>ROUND((SUM(BG105:BG112) + SUM(BG132:BG144)),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44</v>
      </c>
      <c r="F38" s="157">
        <f>ROUND((SUM(BH105:BH112) + SUM(BH132:BH144)),  2)</f>
        <v>0</v>
      </c>
      <c r="G38" s="39"/>
      <c r="H38" s="39"/>
      <c r="I38" s="158">
        <v>0.12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45</v>
      </c>
      <c r="F39" s="157">
        <f>ROUND((SUM(BI105:BI112) + SUM(BI132:BI144)),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46</v>
      </c>
      <c r="E41" s="161"/>
      <c r="F41" s="161"/>
      <c r="G41" s="162" t="s">
        <v>47</v>
      </c>
      <c r="H41" s="163" t="s">
        <v>48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49</v>
      </c>
      <c r="E50" s="167"/>
      <c r="F50" s="167"/>
      <c r="G50" s="166" t="s">
        <v>50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51</v>
      </c>
      <c r="E61" s="169"/>
      <c r="F61" s="170" t="s">
        <v>52</v>
      </c>
      <c r="G61" s="168" t="s">
        <v>51</v>
      </c>
      <c r="H61" s="169"/>
      <c r="I61" s="169"/>
      <c r="J61" s="171" t="s">
        <v>52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53</v>
      </c>
      <c r="E65" s="172"/>
      <c r="F65" s="172"/>
      <c r="G65" s="166" t="s">
        <v>54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51</v>
      </c>
      <c r="E76" s="169"/>
      <c r="F76" s="170" t="s">
        <v>52</v>
      </c>
      <c r="G76" s="168" t="s">
        <v>51</v>
      </c>
      <c r="H76" s="169"/>
      <c r="I76" s="169"/>
      <c r="J76" s="171" t="s">
        <v>52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Stavební úpravy řadového městského domu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Tyršova 167, Polička</v>
      </c>
      <c r="G89" s="41"/>
      <c r="H89" s="41"/>
      <c r="I89" s="33" t="s">
        <v>22</v>
      </c>
      <c r="J89" s="80" t="str">
        <f>IF(J12="","",J12)</f>
        <v>30. 12. 2024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Dětský domov Polička</v>
      </c>
      <c r="G91" s="41"/>
      <c r="H91" s="41"/>
      <c r="I91" s="33" t="s">
        <v>30</v>
      </c>
      <c r="J91" s="37" t="str">
        <f>E21</f>
        <v>Ing. Milan Beneš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101</v>
      </c>
      <c r="D94" s="179"/>
      <c r="E94" s="179"/>
      <c r="F94" s="179"/>
      <c r="G94" s="179"/>
      <c r="H94" s="179"/>
      <c r="I94" s="179"/>
      <c r="J94" s="180" t="s">
        <v>102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103</v>
      </c>
      <c r="D96" s="41"/>
      <c r="E96" s="41"/>
      <c r="F96" s="41"/>
      <c r="G96" s="41"/>
      <c r="H96" s="41"/>
      <c r="I96" s="41"/>
      <c r="J96" s="111">
        <f>J132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2"/>
      <c r="C97" s="183"/>
      <c r="D97" s="184" t="s">
        <v>105</v>
      </c>
      <c r="E97" s="185"/>
      <c r="F97" s="185"/>
      <c r="G97" s="185"/>
      <c r="H97" s="185"/>
      <c r="I97" s="185"/>
      <c r="J97" s="186">
        <f>J133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106</v>
      </c>
      <c r="E98" s="191"/>
      <c r="F98" s="191"/>
      <c r="G98" s="191"/>
      <c r="H98" s="191"/>
      <c r="I98" s="191"/>
      <c r="J98" s="192">
        <f>J134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107</v>
      </c>
      <c r="E99" s="191"/>
      <c r="F99" s="191"/>
      <c r="G99" s="191"/>
      <c r="H99" s="191"/>
      <c r="I99" s="191"/>
      <c r="J99" s="192">
        <f>J136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108</v>
      </c>
      <c r="E100" s="191"/>
      <c r="F100" s="191"/>
      <c r="G100" s="191"/>
      <c r="H100" s="191"/>
      <c r="I100" s="191"/>
      <c r="J100" s="192">
        <f>J138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109</v>
      </c>
      <c r="E101" s="191"/>
      <c r="F101" s="191"/>
      <c r="G101" s="191"/>
      <c r="H101" s="191"/>
      <c r="I101" s="191"/>
      <c r="J101" s="192">
        <f>J141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110</v>
      </c>
      <c r="E102" s="191"/>
      <c r="F102" s="191"/>
      <c r="G102" s="191"/>
      <c r="H102" s="191"/>
      <c r="I102" s="191"/>
      <c r="J102" s="192">
        <f>J143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9.28" customHeight="1">
      <c r="A105" s="39"/>
      <c r="B105" s="40"/>
      <c r="C105" s="181" t="s">
        <v>111</v>
      </c>
      <c r="D105" s="41"/>
      <c r="E105" s="41"/>
      <c r="F105" s="41"/>
      <c r="G105" s="41"/>
      <c r="H105" s="41"/>
      <c r="I105" s="41"/>
      <c r="J105" s="194">
        <f>ROUND(J106 + J107 + J108 + J109 + J110 + J111,2)</f>
        <v>0</v>
      </c>
      <c r="K105" s="41"/>
      <c r="L105" s="64"/>
      <c r="N105" s="195" t="s">
        <v>40</v>
      </c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8" customHeight="1">
      <c r="A106" s="39"/>
      <c r="B106" s="40"/>
      <c r="C106" s="41"/>
      <c r="D106" s="196" t="s">
        <v>112</v>
      </c>
      <c r="E106" s="197"/>
      <c r="F106" s="197"/>
      <c r="G106" s="41"/>
      <c r="H106" s="41"/>
      <c r="I106" s="41"/>
      <c r="J106" s="198">
        <v>0</v>
      </c>
      <c r="K106" s="41"/>
      <c r="L106" s="199"/>
      <c r="M106" s="200"/>
      <c r="N106" s="201" t="s">
        <v>42</v>
      </c>
      <c r="O106" s="200"/>
      <c r="P106" s="200"/>
      <c r="Q106" s="200"/>
      <c r="R106" s="200"/>
      <c r="S106" s="202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  <c r="AF106" s="200"/>
      <c r="AG106" s="200"/>
      <c r="AH106" s="200"/>
      <c r="AI106" s="200"/>
      <c r="AJ106" s="200"/>
      <c r="AK106" s="200"/>
      <c r="AL106" s="200"/>
      <c r="AM106" s="200"/>
      <c r="AN106" s="200"/>
      <c r="AO106" s="200"/>
      <c r="AP106" s="200"/>
      <c r="AQ106" s="200"/>
      <c r="AR106" s="200"/>
      <c r="AS106" s="200"/>
      <c r="AT106" s="200"/>
      <c r="AU106" s="200"/>
      <c r="AV106" s="200"/>
      <c r="AW106" s="200"/>
      <c r="AX106" s="200"/>
      <c r="AY106" s="203" t="s">
        <v>82</v>
      </c>
      <c r="AZ106" s="200"/>
      <c r="BA106" s="200"/>
      <c r="BB106" s="200"/>
      <c r="BC106" s="200"/>
      <c r="BD106" s="200"/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03" t="s">
        <v>113</v>
      </c>
      <c r="BK106" s="200"/>
      <c r="BL106" s="200"/>
      <c r="BM106" s="200"/>
    </row>
    <row r="107" s="2" customFormat="1" ht="18" customHeight="1">
      <c r="A107" s="39"/>
      <c r="B107" s="40"/>
      <c r="C107" s="41"/>
      <c r="D107" s="196" t="s">
        <v>114</v>
      </c>
      <c r="E107" s="197"/>
      <c r="F107" s="197"/>
      <c r="G107" s="41"/>
      <c r="H107" s="41"/>
      <c r="I107" s="41"/>
      <c r="J107" s="198">
        <v>0</v>
      </c>
      <c r="K107" s="41"/>
      <c r="L107" s="199"/>
      <c r="M107" s="200"/>
      <c r="N107" s="201" t="s">
        <v>42</v>
      </c>
      <c r="O107" s="200"/>
      <c r="P107" s="200"/>
      <c r="Q107" s="200"/>
      <c r="R107" s="200"/>
      <c r="S107" s="202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/>
      <c r="AF107" s="200"/>
      <c r="AG107" s="200"/>
      <c r="AH107" s="200"/>
      <c r="AI107" s="200"/>
      <c r="AJ107" s="200"/>
      <c r="AK107" s="200"/>
      <c r="AL107" s="200"/>
      <c r="AM107" s="200"/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3" t="s">
        <v>82</v>
      </c>
      <c r="AZ107" s="200"/>
      <c r="BA107" s="200"/>
      <c r="BB107" s="200"/>
      <c r="BC107" s="200"/>
      <c r="BD107" s="200"/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03" t="s">
        <v>113</v>
      </c>
      <c r="BK107" s="200"/>
      <c r="BL107" s="200"/>
      <c r="BM107" s="200"/>
    </row>
    <row r="108" s="2" customFormat="1" ht="18" customHeight="1">
      <c r="A108" s="39"/>
      <c r="B108" s="40"/>
      <c r="C108" s="41"/>
      <c r="D108" s="196" t="s">
        <v>115</v>
      </c>
      <c r="E108" s="197"/>
      <c r="F108" s="197"/>
      <c r="G108" s="41"/>
      <c r="H108" s="41"/>
      <c r="I108" s="41"/>
      <c r="J108" s="198">
        <v>0</v>
      </c>
      <c r="K108" s="41"/>
      <c r="L108" s="199"/>
      <c r="M108" s="200"/>
      <c r="N108" s="201" t="s">
        <v>42</v>
      </c>
      <c r="O108" s="200"/>
      <c r="P108" s="200"/>
      <c r="Q108" s="200"/>
      <c r="R108" s="200"/>
      <c r="S108" s="202"/>
      <c r="T108" s="202"/>
      <c r="U108" s="202"/>
      <c r="V108" s="202"/>
      <c r="W108" s="202"/>
      <c r="X108" s="202"/>
      <c r="Y108" s="202"/>
      <c r="Z108" s="202"/>
      <c r="AA108" s="202"/>
      <c r="AB108" s="202"/>
      <c r="AC108" s="202"/>
      <c r="AD108" s="202"/>
      <c r="AE108" s="202"/>
      <c r="AF108" s="200"/>
      <c r="AG108" s="200"/>
      <c r="AH108" s="200"/>
      <c r="AI108" s="200"/>
      <c r="AJ108" s="200"/>
      <c r="AK108" s="200"/>
      <c r="AL108" s="200"/>
      <c r="AM108" s="200"/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0"/>
      <c r="AY108" s="203" t="s">
        <v>82</v>
      </c>
      <c r="AZ108" s="200"/>
      <c r="BA108" s="200"/>
      <c r="BB108" s="200"/>
      <c r="BC108" s="200"/>
      <c r="BD108" s="200"/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03" t="s">
        <v>113</v>
      </c>
      <c r="BK108" s="200"/>
      <c r="BL108" s="200"/>
      <c r="BM108" s="200"/>
    </row>
    <row r="109" s="2" customFormat="1" ht="18" customHeight="1">
      <c r="A109" s="39"/>
      <c r="B109" s="40"/>
      <c r="C109" s="41"/>
      <c r="D109" s="196" t="s">
        <v>116</v>
      </c>
      <c r="E109" s="197"/>
      <c r="F109" s="197"/>
      <c r="G109" s="41"/>
      <c r="H109" s="41"/>
      <c r="I109" s="41"/>
      <c r="J109" s="198">
        <v>0</v>
      </c>
      <c r="K109" s="41"/>
      <c r="L109" s="199"/>
      <c r="M109" s="200"/>
      <c r="N109" s="201" t="s">
        <v>42</v>
      </c>
      <c r="O109" s="200"/>
      <c r="P109" s="200"/>
      <c r="Q109" s="200"/>
      <c r="R109" s="200"/>
      <c r="S109" s="202"/>
      <c r="T109" s="202"/>
      <c r="U109" s="202"/>
      <c r="V109" s="202"/>
      <c r="W109" s="202"/>
      <c r="X109" s="202"/>
      <c r="Y109" s="202"/>
      <c r="Z109" s="202"/>
      <c r="AA109" s="202"/>
      <c r="AB109" s="202"/>
      <c r="AC109" s="202"/>
      <c r="AD109" s="202"/>
      <c r="AE109" s="202"/>
      <c r="AF109" s="200"/>
      <c r="AG109" s="200"/>
      <c r="AH109" s="200"/>
      <c r="AI109" s="200"/>
      <c r="AJ109" s="200"/>
      <c r="AK109" s="200"/>
      <c r="AL109" s="200"/>
      <c r="AM109" s="200"/>
      <c r="AN109" s="200"/>
      <c r="AO109" s="200"/>
      <c r="AP109" s="200"/>
      <c r="AQ109" s="200"/>
      <c r="AR109" s="200"/>
      <c r="AS109" s="200"/>
      <c r="AT109" s="200"/>
      <c r="AU109" s="200"/>
      <c r="AV109" s="200"/>
      <c r="AW109" s="200"/>
      <c r="AX109" s="200"/>
      <c r="AY109" s="203" t="s">
        <v>82</v>
      </c>
      <c r="AZ109" s="200"/>
      <c r="BA109" s="200"/>
      <c r="BB109" s="200"/>
      <c r="BC109" s="200"/>
      <c r="BD109" s="200"/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03" t="s">
        <v>113</v>
      </c>
      <c r="BK109" s="200"/>
      <c r="BL109" s="200"/>
      <c r="BM109" s="200"/>
    </row>
    <row r="110" s="2" customFormat="1" ht="18" customHeight="1">
      <c r="A110" s="39"/>
      <c r="B110" s="40"/>
      <c r="C110" s="41"/>
      <c r="D110" s="196" t="s">
        <v>117</v>
      </c>
      <c r="E110" s="197"/>
      <c r="F110" s="197"/>
      <c r="G110" s="41"/>
      <c r="H110" s="41"/>
      <c r="I110" s="41"/>
      <c r="J110" s="198">
        <v>0</v>
      </c>
      <c r="K110" s="41"/>
      <c r="L110" s="199"/>
      <c r="M110" s="200"/>
      <c r="N110" s="201" t="s">
        <v>42</v>
      </c>
      <c r="O110" s="200"/>
      <c r="P110" s="200"/>
      <c r="Q110" s="200"/>
      <c r="R110" s="200"/>
      <c r="S110" s="202"/>
      <c r="T110" s="202"/>
      <c r="U110" s="202"/>
      <c r="V110" s="202"/>
      <c r="W110" s="202"/>
      <c r="X110" s="202"/>
      <c r="Y110" s="202"/>
      <c r="Z110" s="202"/>
      <c r="AA110" s="202"/>
      <c r="AB110" s="202"/>
      <c r="AC110" s="202"/>
      <c r="AD110" s="202"/>
      <c r="AE110" s="202"/>
      <c r="AF110" s="200"/>
      <c r="AG110" s="200"/>
      <c r="AH110" s="200"/>
      <c r="AI110" s="200"/>
      <c r="AJ110" s="200"/>
      <c r="AK110" s="200"/>
      <c r="AL110" s="200"/>
      <c r="AM110" s="200"/>
      <c r="AN110" s="200"/>
      <c r="AO110" s="200"/>
      <c r="AP110" s="200"/>
      <c r="AQ110" s="200"/>
      <c r="AR110" s="200"/>
      <c r="AS110" s="200"/>
      <c r="AT110" s="200"/>
      <c r="AU110" s="200"/>
      <c r="AV110" s="200"/>
      <c r="AW110" s="200"/>
      <c r="AX110" s="200"/>
      <c r="AY110" s="203" t="s">
        <v>82</v>
      </c>
      <c r="AZ110" s="200"/>
      <c r="BA110" s="200"/>
      <c r="BB110" s="200"/>
      <c r="BC110" s="200"/>
      <c r="BD110" s="200"/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03" t="s">
        <v>113</v>
      </c>
      <c r="BK110" s="200"/>
      <c r="BL110" s="200"/>
      <c r="BM110" s="200"/>
    </row>
    <row r="111" s="2" customFormat="1" ht="18" customHeight="1">
      <c r="A111" s="39"/>
      <c r="B111" s="40"/>
      <c r="C111" s="41"/>
      <c r="D111" s="197" t="s">
        <v>118</v>
      </c>
      <c r="E111" s="41"/>
      <c r="F111" s="41"/>
      <c r="G111" s="41"/>
      <c r="H111" s="41"/>
      <c r="I111" s="41"/>
      <c r="J111" s="198">
        <f>ROUND(J30*T111,2)</f>
        <v>0</v>
      </c>
      <c r="K111" s="41"/>
      <c r="L111" s="199"/>
      <c r="M111" s="200"/>
      <c r="N111" s="201" t="s">
        <v>42</v>
      </c>
      <c r="O111" s="200"/>
      <c r="P111" s="200"/>
      <c r="Q111" s="200"/>
      <c r="R111" s="200"/>
      <c r="S111" s="202"/>
      <c r="T111" s="202"/>
      <c r="U111" s="202"/>
      <c r="V111" s="202"/>
      <c r="W111" s="202"/>
      <c r="X111" s="202"/>
      <c r="Y111" s="202"/>
      <c r="Z111" s="202"/>
      <c r="AA111" s="202"/>
      <c r="AB111" s="202"/>
      <c r="AC111" s="202"/>
      <c r="AD111" s="202"/>
      <c r="AE111" s="202"/>
      <c r="AF111" s="200"/>
      <c r="AG111" s="200"/>
      <c r="AH111" s="200"/>
      <c r="AI111" s="200"/>
      <c r="AJ111" s="200"/>
      <c r="AK111" s="200"/>
      <c r="AL111" s="200"/>
      <c r="AM111" s="200"/>
      <c r="AN111" s="200"/>
      <c r="AO111" s="200"/>
      <c r="AP111" s="200"/>
      <c r="AQ111" s="200"/>
      <c r="AR111" s="200"/>
      <c r="AS111" s="200"/>
      <c r="AT111" s="200"/>
      <c r="AU111" s="200"/>
      <c r="AV111" s="200"/>
      <c r="AW111" s="200"/>
      <c r="AX111" s="200"/>
      <c r="AY111" s="203" t="s">
        <v>119</v>
      </c>
      <c r="AZ111" s="200"/>
      <c r="BA111" s="200"/>
      <c r="BB111" s="200"/>
      <c r="BC111" s="200"/>
      <c r="BD111" s="200"/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03" t="s">
        <v>113</v>
      </c>
      <c r="BK111" s="200"/>
      <c r="BL111" s="200"/>
      <c r="BM111" s="200"/>
    </row>
    <row r="112" s="2" customForma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9.28" customHeight="1">
      <c r="A113" s="39"/>
      <c r="B113" s="40"/>
      <c r="C113" s="205" t="s">
        <v>120</v>
      </c>
      <c r="D113" s="179"/>
      <c r="E113" s="179"/>
      <c r="F113" s="179"/>
      <c r="G113" s="179"/>
      <c r="H113" s="179"/>
      <c r="I113" s="179"/>
      <c r="J113" s="206">
        <f>ROUND(J96+J105,2)</f>
        <v>0</v>
      </c>
      <c r="K113" s="179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121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77" t="str">
        <f>E7</f>
        <v>Stavební úpravy řadového městského domu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96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E9</f>
        <v>00 - VRN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F12</f>
        <v>Tyršova 167, Polička</v>
      </c>
      <c r="G126" s="41"/>
      <c r="H126" s="41"/>
      <c r="I126" s="33" t="s">
        <v>22</v>
      </c>
      <c r="J126" s="80" t="str">
        <f>IF(J12="","",J12)</f>
        <v>30. 12. 2024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E15</f>
        <v>Dětský domov Polička</v>
      </c>
      <c r="G128" s="41"/>
      <c r="H128" s="41"/>
      <c r="I128" s="33" t="s">
        <v>30</v>
      </c>
      <c r="J128" s="37" t="str">
        <f>E21</f>
        <v>Ing. Milan Beneš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28</v>
      </c>
      <c r="D129" s="41"/>
      <c r="E129" s="41"/>
      <c r="F129" s="28" t="str">
        <f>IF(E18="","",E18)</f>
        <v>Vyplň údaj</v>
      </c>
      <c r="G129" s="41"/>
      <c r="H129" s="41"/>
      <c r="I129" s="33" t="s">
        <v>33</v>
      </c>
      <c r="J129" s="37" t="str">
        <f>E24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07"/>
      <c r="B131" s="208"/>
      <c r="C131" s="209" t="s">
        <v>122</v>
      </c>
      <c r="D131" s="210" t="s">
        <v>61</v>
      </c>
      <c r="E131" s="210" t="s">
        <v>57</v>
      </c>
      <c r="F131" s="210" t="s">
        <v>58</v>
      </c>
      <c r="G131" s="210" t="s">
        <v>123</v>
      </c>
      <c r="H131" s="210" t="s">
        <v>124</v>
      </c>
      <c r="I131" s="210" t="s">
        <v>125</v>
      </c>
      <c r="J131" s="210" t="s">
        <v>102</v>
      </c>
      <c r="K131" s="211" t="s">
        <v>126</v>
      </c>
      <c r="L131" s="212"/>
      <c r="M131" s="101" t="s">
        <v>1</v>
      </c>
      <c r="N131" s="102" t="s">
        <v>40</v>
      </c>
      <c r="O131" s="102" t="s">
        <v>127</v>
      </c>
      <c r="P131" s="102" t="s">
        <v>128</v>
      </c>
      <c r="Q131" s="102" t="s">
        <v>129</v>
      </c>
      <c r="R131" s="102" t="s">
        <v>130</v>
      </c>
      <c r="S131" s="102" t="s">
        <v>131</v>
      </c>
      <c r="T131" s="103" t="s">
        <v>132</v>
      </c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/>
    </row>
    <row r="132" s="2" customFormat="1" ht="22.8" customHeight="1">
      <c r="A132" s="39"/>
      <c r="B132" s="40"/>
      <c r="C132" s="108" t="s">
        <v>133</v>
      </c>
      <c r="D132" s="41"/>
      <c r="E132" s="41"/>
      <c r="F132" s="41"/>
      <c r="G132" s="41"/>
      <c r="H132" s="41"/>
      <c r="I132" s="41"/>
      <c r="J132" s="213">
        <f>BK132</f>
        <v>0</v>
      </c>
      <c r="K132" s="41"/>
      <c r="L132" s="45"/>
      <c r="M132" s="104"/>
      <c r="N132" s="214"/>
      <c r="O132" s="105"/>
      <c r="P132" s="215">
        <f>P133</f>
        <v>0</v>
      </c>
      <c r="Q132" s="105"/>
      <c r="R132" s="215">
        <f>R133</f>
        <v>0</v>
      </c>
      <c r="S132" s="105"/>
      <c r="T132" s="216">
        <f>T133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75</v>
      </c>
      <c r="AU132" s="18" t="s">
        <v>104</v>
      </c>
      <c r="BK132" s="217">
        <f>BK133</f>
        <v>0</v>
      </c>
    </row>
    <row r="133" s="12" customFormat="1" ht="25.92" customHeight="1">
      <c r="A133" s="12"/>
      <c r="B133" s="218"/>
      <c r="C133" s="219"/>
      <c r="D133" s="220" t="s">
        <v>75</v>
      </c>
      <c r="E133" s="221" t="s">
        <v>82</v>
      </c>
      <c r="F133" s="221" t="s">
        <v>134</v>
      </c>
      <c r="G133" s="219"/>
      <c r="H133" s="219"/>
      <c r="I133" s="222"/>
      <c r="J133" s="223">
        <f>BK133</f>
        <v>0</v>
      </c>
      <c r="K133" s="219"/>
      <c r="L133" s="224"/>
      <c r="M133" s="225"/>
      <c r="N133" s="226"/>
      <c r="O133" s="226"/>
      <c r="P133" s="227">
        <f>P134+P136+P138+P141+P143</f>
        <v>0</v>
      </c>
      <c r="Q133" s="226"/>
      <c r="R133" s="227">
        <f>R134+R136+R138+R141+R143</f>
        <v>0</v>
      </c>
      <c r="S133" s="226"/>
      <c r="T133" s="228">
        <f>T134+T136+T138+T141+T143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9" t="s">
        <v>135</v>
      </c>
      <c r="AT133" s="230" t="s">
        <v>75</v>
      </c>
      <c r="AU133" s="230" t="s">
        <v>76</v>
      </c>
      <c r="AY133" s="229" t="s">
        <v>136</v>
      </c>
      <c r="BK133" s="231">
        <f>BK134+BK136+BK138+BK141+BK143</f>
        <v>0</v>
      </c>
    </row>
    <row r="134" s="12" customFormat="1" ht="22.8" customHeight="1">
      <c r="A134" s="12"/>
      <c r="B134" s="218"/>
      <c r="C134" s="219"/>
      <c r="D134" s="220" t="s">
        <v>75</v>
      </c>
      <c r="E134" s="232" t="s">
        <v>137</v>
      </c>
      <c r="F134" s="232" t="s">
        <v>138</v>
      </c>
      <c r="G134" s="219"/>
      <c r="H134" s="219"/>
      <c r="I134" s="222"/>
      <c r="J134" s="233">
        <f>BK134</f>
        <v>0</v>
      </c>
      <c r="K134" s="219"/>
      <c r="L134" s="224"/>
      <c r="M134" s="225"/>
      <c r="N134" s="226"/>
      <c r="O134" s="226"/>
      <c r="P134" s="227">
        <f>P135</f>
        <v>0</v>
      </c>
      <c r="Q134" s="226"/>
      <c r="R134" s="227">
        <f>R135</f>
        <v>0</v>
      </c>
      <c r="S134" s="226"/>
      <c r="T134" s="228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9" t="s">
        <v>135</v>
      </c>
      <c r="AT134" s="230" t="s">
        <v>75</v>
      </c>
      <c r="AU134" s="230" t="s">
        <v>84</v>
      </c>
      <c r="AY134" s="229" t="s">
        <v>136</v>
      </c>
      <c r="BK134" s="231">
        <f>BK135</f>
        <v>0</v>
      </c>
    </row>
    <row r="135" s="2" customFormat="1" ht="16.5" customHeight="1">
      <c r="A135" s="39"/>
      <c r="B135" s="40"/>
      <c r="C135" s="234" t="s">
        <v>139</v>
      </c>
      <c r="D135" s="234" t="s">
        <v>140</v>
      </c>
      <c r="E135" s="235" t="s">
        <v>141</v>
      </c>
      <c r="F135" s="236" t="s">
        <v>142</v>
      </c>
      <c r="G135" s="237" t="s">
        <v>143</v>
      </c>
      <c r="H135" s="238">
        <v>1</v>
      </c>
      <c r="I135" s="239"/>
      <c r="J135" s="240">
        <f>ROUND(I135*H135,2)</f>
        <v>0</v>
      </c>
      <c r="K135" s="236" t="s">
        <v>144</v>
      </c>
      <c r="L135" s="45"/>
      <c r="M135" s="241" t="s">
        <v>1</v>
      </c>
      <c r="N135" s="242" t="s">
        <v>42</v>
      </c>
      <c r="O135" s="92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5" t="s">
        <v>145</v>
      </c>
      <c r="AT135" s="245" t="s">
        <v>140</v>
      </c>
      <c r="AU135" s="245" t="s">
        <v>113</v>
      </c>
      <c r="AY135" s="18" t="s">
        <v>136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8" t="s">
        <v>113</v>
      </c>
      <c r="BK135" s="246">
        <f>ROUND(I135*H135,2)</f>
        <v>0</v>
      </c>
      <c r="BL135" s="18" t="s">
        <v>145</v>
      </c>
      <c r="BM135" s="245" t="s">
        <v>146</v>
      </c>
    </row>
    <row r="136" s="12" customFormat="1" ht="22.8" customHeight="1">
      <c r="A136" s="12"/>
      <c r="B136" s="218"/>
      <c r="C136" s="219"/>
      <c r="D136" s="220" t="s">
        <v>75</v>
      </c>
      <c r="E136" s="232" t="s">
        <v>147</v>
      </c>
      <c r="F136" s="232" t="s">
        <v>112</v>
      </c>
      <c r="G136" s="219"/>
      <c r="H136" s="219"/>
      <c r="I136" s="222"/>
      <c r="J136" s="233">
        <f>BK136</f>
        <v>0</v>
      </c>
      <c r="K136" s="219"/>
      <c r="L136" s="224"/>
      <c r="M136" s="225"/>
      <c r="N136" s="226"/>
      <c r="O136" s="226"/>
      <c r="P136" s="227">
        <f>P137</f>
        <v>0</v>
      </c>
      <c r="Q136" s="226"/>
      <c r="R136" s="227">
        <f>R137</f>
        <v>0</v>
      </c>
      <c r="S136" s="226"/>
      <c r="T136" s="228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9" t="s">
        <v>135</v>
      </c>
      <c r="AT136" s="230" t="s">
        <v>75</v>
      </c>
      <c r="AU136" s="230" t="s">
        <v>84</v>
      </c>
      <c r="AY136" s="229" t="s">
        <v>136</v>
      </c>
      <c r="BK136" s="231">
        <f>BK137</f>
        <v>0</v>
      </c>
    </row>
    <row r="137" s="2" customFormat="1" ht="16.5" customHeight="1">
      <c r="A137" s="39"/>
      <c r="B137" s="40"/>
      <c r="C137" s="234" t="s">
        <v>84</v>
      </c>
      <c r="D137" s="234" t="s">
        <v>140</v>
      </c>
      <c r="E137" s="235" t="s">
        <v>148</v>
      </c>
      <c r="F137" s="236" t="s">
        <v>112</v>
      </c>
      <c r="G137" s="237" t="s">
        <v>143</v>
      </c>
      <c r="H137" s="238">
        <v>1</v>
      </c>
      <c r="I137" s="239"/>
      <c r="J137" s="240">
        <f>ROUND(I137*H137,2)</f>
        <v>0</v>
      </c>
      <c r="K137" s="236" t="s">
        <v>144</v>
      </c>
      <c r="L137" s="45"/>
      <c r="M137" s="241" t="s">
        <v>1</v>
      </c>
      <c r="N137" s="242" t="s">
        <v>42</v>
      </c>
      <c r="O137" s="92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5" t="s">
        <v>145</v>
      </c>
      <c r="AT137" s="245" t="s">
        <v>140</v>
      </c>
      <c r="AU137" s="245" t="s">
        <v>113</v>
      </c>
      <c r="AY137" s="18" t="s">
        <v>136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8" t="s">
        <v>113</v>
      </c>
      <c r="BK137" s="246">
        <f>ROUND(I137*H137,2)</f>
        <v>0</v>
      </c>
      <c r="BL137" s="18" t="s">
        <v>145</v>
      </c>
      <c r="BM137" s="245" t="s">
        <v>149</v>
      </c>
    </row>
    <row r="138" s="12" customFormat="1" ht="22.8" customHeight="1">
      <c r="A138" s="12"/>
      <c r="B138" s="218"/>
      <c r="C138" s="219"/>
      <c r="D138" s="220" t="s">
        <v>75</v>
      </c>
      <c r="E138" s="232" t="s">
        <v>150</v>
      </c>
      <c r="F138" s="232" t="s">
        <v>151</v>
      </c>
      <c r="G138" s="219"/>
      <c r="H138" s="219"/>
      <c r="I138" s="222"/>
      <c r="J138" s="233">
        <f>BK138</f>
        <v>0</v>
      </c>
      <c r="K138" s="219"/>
      <c r="L138" s="224"/>
      <c r="M138" s="225"/>
      <c r="N138" s="226"/>
      <c r="O138" s="226"/>
      <c r="P138" s="227">
        <f>SUM(P139:P140)</f>
        <v>0</v>
      </c>
      <c r="Q138" s="226"/>
      <c r="R138" s="227">
        <f>SUM(R139:R140)</f>
        <v>0</v>
      </c>
      <c r="S138" s="226"/>
      <c r="T138" s="228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9" t="s">
        <v>135</v>
      </c>
      <c r="AT138" s="230" t="s">
        <v>75</v>
      </c>
      <c r="AU138" s="230" t="s">
        <v>84</v>
      </c>
      <c r="AY138" s="229" t="s">
        <v>136</v>
      </c>
      <c r="BK138" s="231">
        <f>SUM(BK139:BK140)</f>
        <v>0</v>
      </c>
    </row>
    <row r="139" s="2" customFormat="1" ht="24.15" customHeight="1">
      <c r="A139" s="39"/>
      <c r="B139" s="40"/>
      <c r="C139" s="234" t="s">
        <v>152</v>
      </c>
      <c r="D139" s="234" t="s">
        <v>140</v>
      </c>
      <c r="E139" s="235" t="s">
        <v>153</v>
      </c>
      <c r="F139" s="236" t="s">
        <v>154</v>
      </c>
      <c r="G139" s="237" t="s">
        <v>143</v>
      </c>
      <c r="H139" s="238">
        <v>1</v>
      </c>
      <c r="I139" s="239"/>
      <c r="J139" s="240">
        <f>ROUND(I139*H139,2)</f>
        <v>0</v>
      </c>
      <c r="K139" s="236" t="s">
        <v>144</v>
      </c>
      <c r="L139" s="45"/>
      <c r="M139" s="241" t="s">
        <v>1</v>
      </c>
      <c r="N139" s="242" t="s">
        <v>42</v>
      </c>
      <c r="O139" s="92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5" t="s">
        <v>145</v>
      </c>
      <c r="AT139" s="245" t="s">
        <v>140</v>
      </c>
      <c r="AU139" s="245" t="s">
        <v>113</v>
      </c>
      <c r="AY139" s="18" t="s">
        <v>136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8" t="s">
        <v>113</v>
      </c>
      <c r="BK139" s="246">
        <f>ROUND(I139*H139,2)</f>
        <v>0</v>
      </c>
      <c r="BL139" s="18" t="s">
        <v>145</v>
      </c>
      <c r="BM139" s="245" t="s">
        <v>155</v>
      </c>
    </row>
    <row r="140" s="2" customFormat="1" ht="16.5" customHeight="1">
      <c r="A140" s="39"/>
      <c r="B140" s="40"/>
      <c r="C140" s="234" t="s">
        <v>156</v>
      </c>
      <c r="D140" s="234" t="s">
        <v>140</v>
      </c>
      <c r="E140" s="235" t="s">
        <v>157</v>
      </c>
      <c r="F140" s="236" t="s">
        <v>158</v>
      </c>
      <c r="G140" s="237" t="s">
        <v>143</v>
      </c>
      <c r="H140" s="238">
        <v>1</v>
      </c>
      <c r="I140" s="239"/>
      <c r="J140" s="240">
        <f>ROUND(I140*H140,2)</f>
        <v>0</v>
      </c>
      <c r="K140" s="236" t="s">
        <v>144</v>
      </c>
      <c r="L140" s="45"/>
      <c r="M140" s="241" t="s">
        <v>1</v>
      </c>
      <c r="N140" s="242" t="s">
        <v>42</v>
      </c>
      <c r="O140" s="92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5" t="s">
        <v>145</v>
      </c>
      <c r="AT140" s="245" t="s">
        <v>140</v>
      </c>
      <c r="AU140" s="245" t="s">
        <v>113</v>
      </c>
      <c r="AY140" s="18" t="s">
        <v>136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8" t="s">
        <v>113</v>
      </c>
      <c r="BK140" s="246">
        <f>ROUND(I140*H140,2)</f>
        <v>0</v>
      </c>
      <c r="BL140" s="18" t="s">
        <v>145</v>
      </c>
      <c r="BM140" s="245" t="s">
        <v>159</v>
      </c>
    </row>
    <row r="141" s="12" customFormat="1" ht="22.8" customHeight="1">
      <c r="A141" s="12"/>
      <c r="B141" s="218"/>
      <c r="C141" s="219"/>
      <c r="D141" s="220" t="s">
        <v>75</v>
      </c>
      <c r="E141" s="232" t="s">
        <v>160</v>
      </c>
      <c r="F141" s="232" t="s">
        <v>115</v>
      </c>
      <c r="G141" s="219"/>
      <c r="H141" s="219"/>
      <c r="I141" s="222"/>
      <c r="J141" s="233">
        <f>BK141</f>
        <v>0</v>
      </c>
      <c r="K141" s="219"/>
      <c r="L141" s="224"/>
      <c r="M141" s="225"/>
      <c r="N141" s="226"/>
      <c r="O141" s="226"/>
      <c r="P141" s="227">
        <f>P142</f>
        <v>0</v>
      </c>
      <c r="Q141" s="226"/>
      <c r="R141" s="227">
        <f>R142</f>
        <v>0</v>
      </c>
      <c r="S141" s="226"/>
      <c r="T141" s="228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9" t="s">
        <v>135</v>
      </c>
      <c r="AT141" s="230" t="s">
        <v>75</v>
      </c>
      <c r="AU141" s="230" t="s">
        <v>84</v>
      </c>
      <c r="AY141" s="229" t="s">
        <v>136</v>
      </c>
      <c r="BK141" s="231">
        <f>BK142</f>
        <v>0</v>
      </c>
    </row>
    <row r="142" s="2" customFormat="1" ht="16.5" customHeight="1">
      <c r="A142" s="39"/>
      <c r="B142" s="40"/>
      <c r="C142" s="234" t="s">
        <v>135</v>
      </c>
      <c r="D142" s="234" t="s">
        <v>140</v>
      </c>
      <c r="E142" s="235" t="s">
        <v>161</v>
      </c>
      <c r="F142" s="236" t="s">
        <v>162</v>
      </c>
      <c r="G142" s="237" t="s">
        <v>143</v>
      </c>
      <c r="H142" s="238">
        <v>1</v>
      </c>
      <c r="I142" s="239"/>
      <c r="J142" s="240">
        <f>ROUND(I142*H142,2)</f>
        <v>0</v>
      </c>
      <c r="K142" s="236" t="s">
        <v>144</v>
      </c>
      <c r="L142" s="45"/>
      <c r="M142" s="241" t="s">
        <v>1</v>
      </c>
      <c r="N142" s="242" t="s">
        <v>42</v>
      </c>
      <c r="O142" s="92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5" t="s">
        <v>145</v>
      </c>
      <c r="AT142" s="245" t="s">
        <v>140</v>
      </c>
      <c r="AU142" s="245" t="s">
        <v>113</v>
      </c>
      <c r="AY142" s="18" t="s">
        <v>136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8" t="s">
        <v>113</v>
      </c>
      <c r="BK142" s="246">
        <f>ROUND(I142*H142,2)</f>
        <v>0</v>
      </c>
      <c r="BL142" s="18" t="s">
        <v>145</v>
      </c>
      <c r="BM142" s="245" t="s">
        <v>163</v>
      </c>
    </row>
    <row r="143" s="12" customFormat="1" ht="22.8" customHeight="1">
      <c r="A143" s="12"/>
      <c r="B143" s="218"/>
      <c r="C143" s="219"/>
      <c r="D143" s="220" t="s">
        <v>75</v>
      </c>
      <c r="E143" s="232" t="s">
        <v>164</v>
      </c>
      <c r="F143" s="232" t="s">
        <v>116</v>
      </c>
      <c r="G143" s="219"/>
      <c r="H143" s="219"/>
      <c r="I143" s="222"/>
      <c r="J143" s="233">
        <f>BK143</f>
        <v>0</v>
      </c>
      <c r="K143" s="219"/>
      <c r="L143" s="224"/>
      <c r="M143" s="225"/>
      <c r="N143" s="226"/>
      <c r="O143" s="226"/>
      <c r="P143" s="227">
        <f>P144</f>
        <v>0</v>
      </c>
      <c r="Q143" s="226"/>
      <c r="R143" s="227">
        <f>R144</f>
        <v>0</v>
      </c>
      <c r="S143" s="226"/>
      <c r="T143" s="228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9" t="s">
        <v>135</v>
      </c>
      <c r="AT143" s="230" t="s">
        <v>75</v>
      </c>
      <c r="AU143" s="230" t="s">
        <v>84</v>
      </c>
      <c r="AY143" s="229" t="s">
        <v>136</v>
      </c>
      <c r="BK143" s="231">
        <f>BK144</f>
        <v>0</v>
      </c>
    </row>
    <row r="144" s="2" customFormat="1" ht="16.5" customHeight="1">
      <c r="A144" s="39"/>
      <c r="B144" s="40"/>
      <c r="C144" s="234" t="s">
        <v>165</v>
      </c>
      <c r="D144" s="234" t="s">
        <v>140</v>
      </c>
      <c r="E144" s="235" t="s">
        <v>166</v>
      </c>
      <c r="F144" s="236" t="s">
        <v>116</v>
      </c>
      <c r="G144" s="237" t="s">
        <v>143</v>
      </c>
      <c r="H144" s="238">
        <v>1</v>
      </c>
      <c r="I144" s="239"/>
      <c r="J144" s="240">
        <f>ROUND(I144*H144,2)</f>
        <v>0</v>
      </c>
      <c r="K144" s="236" t="s">
        <v>144</v>
      </c>
      <c r="L144" s="45"/>
      <c r="M144" s="247" t="s">
        <v>1</v>
      </c>
      <c r="N144" s="248" t="s">
        <v>42</v>
      </c>
      <c r="O144" s="249"/>
      <c r="P144" s="250">
        <f>O144*H144</f>
        <v>0</v>
      </c>
      <c r="Q144" s="250">
        <v>0</v>
      </c>
      <c r="R144" s="250">
        <f>Q144*H144</f>
        <v>0</v>
      </c>
      <c r="S144" s="250">
        <v>0</v>
      </c>
      <c r="T144" s="25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5" t="s">
        <v>145</v>
      </c>
      <c r="AT144" s="245" t="s">
        <v>140</v>
      </c>
      <c r="AU144" s="245" t="s">
        <v>113</v>
      </c>
      <c r="AY144" s="18" t="s">
        <v>136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8" t="s">
        <v>113</v>
      </c>
      <c r="BK144" s="246">
        <f>ROUND(I144*H144,2)</f>
        <v>0</v>
      </c>
      <c r="BL144" s="18" t="s">
        <v>145</v>
      </c>
      <c r="BM144" s="245" t="s">
        <v>167</v>
      </c>
    </row>
    <row r="145" s="2" customFormat="1" ht="6.96" customHeight="1">
      <c r="A145" s="39"/>
      <c r="B145" s="67"/>
      <c r="C145" s="68"/>
      <c r="D145" s="68"/>
      <c r="E145" s="68"/>
      <c r="F145" s="68"/>
      <c r="G145" s="68"/>
      <c r="H145" s="68"/>
      <c r="I145" s="68"/>
      <c r="J145" s="68"/>
      <c r="K145" s="68"/>
      <c r="L145" s="45"/>
      <c r="M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</sheetData>
  <sheetProtection sheet="1" autoFilter="0" formatColumns="0" formatRows="0" objects="1" scenarios="1" spinCount="100000" saltValue="zm+WJOkqjxLhFtti/UtBOG40HEflLM5kzTa4rbejeUqvbGhU3QpxeJQX7c8I8V1A3amOpBvxJvnNGDenKMoxQA==" hashValue="RVfSFCwDJdwSC5xutumylZvQNrFSqh9i4Oz8wh9hqKKSfkQKRMnYsDux5JWrPHNH6bBqydtgHnRklktDouWLJA==" algorithmName="SHA-512" password="CC35"/>
  <autoFilter ref="C131:K144"/>
  <mergeCells count="14">
    <mergeCell ref="E7:H7"/>
    <mergeCell ref="E9:H9"/>
    <mergeCell ref="E18:H18"/>
    <mergeCell ref="E27:H27"/>
    <mergeCell ref="E85:H85"/>
    <mergeCell ref="E87:H87"/>
    <mergeCell ref="D106:F106"/>
    <mergeCell ref="D107:F107"/>
    <mergeCell ref="D108:F108"/>
    <mergeCell ref="D109:F109"/>
    <mergeCell ref="D110:F11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Stavební úpravy řadového městského domu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168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30. 12. 2024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98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99</v>
      </c>
      <c r="E31" s="39"/>
      <c r="F31" s="39"/>
      <c r="G31" s="39"/>
      <c r="H31" s="39"/>
      <c r="I31" s="39"/>
      <c r="J31" s="151">
        <f>J120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36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38</v>
      </c>
      <c r="G34" s="39"/>
      <c r="H34" s="39"/>
      <c r="I34" s="155" t="s">
        <v>37</v>
      </c>
      <c r="J34" s="155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40</v>
      </c>
      <c r="E35" s="141" t="s">
        <v>41</v>
      </c>
      <c r="F35" s="157">
        <f>ROUND((SUM(BE120:BE127) + SUM(BE147:BE627)),  2)</f>
        <v>0</v>
      </c>
      <c r="G35" s="39"/>
      <c r="H35" s="39"/>
      <c r="I35" s="158">
        <v>0.20999999999999999</v>
      </c>
      <c r="J35" s="157">
        <f>ROUND(((SUM(BE120:BE127) + SUM(BE147:BE627))*I35),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42</v>
      </c>
      <c r="F36" s="157">
        <f>ROUND((SUM(BF120:BF127) + SUM(BF147:BF627)),  2)</f>
        <v>0</v>
      </c>
      <c r="G36" s="39"/>
      <c r="H36" s="39"/>
      <c r="I36" s="158">
        <v>0.12</v>
      </c>
      <c r="J36" s="157">
        <f>ROUND(((SUM(BF120:BF127) + SUM(BF147:BF627))*I36),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7">
        <f>ROUND((SUM(BG120:BG127) + SUM(BG147:BG627)),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44</v>
      </c>
      <c r="F38" s="157">
        <f>ROUND((SUM(BH120:BH127) + SUM(BH147:BH627)),  2)</f>
        <v>0</v>
      </c>
      <c r="G38" s="39"/>
      <c r="H38" s="39"/>
      <c r="I38" s="158">
        <v>0.12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45</v>
      </c>
      <c r="F39" s="157">
        <f>ROUND((SUM(BI120:BI127) + SUM(BI147:BI627)),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46</v>
      </c>
      <c r="E41" s="161"/>
      <c r="F41" s="161"/>
      <c r="G41" s="162" t="s">
        <v>47</v>
      </c>
      <c r="H41" s="163" t="s">
        <v>48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49</v>
      </c>
      <c r="E50" s="167"/>
      <c r="F50" s="167"/>
      <c r="G50" s="166" t="s">
        <v>50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51</v>
      </c>
      <c r="E61" s="169"/>
      <c r="F61" s="170" t="s">
        <v>52</v>
      </c>
      <c r="G61" s="168" t="s">
        <v>51</v>
      </c>
      <c r="H61" s="169"/>
      <c r="I61" s="169"/>
      <c r="J61" s="171" t="s">
        <v>52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53</v>
      </c>
      <c r="E65" s="172"/>
      <c r="F65" s="172"/>
      <c r="G65" s="166" t="s">
        <v>54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51</v>
      </c>
      <c r="E76" s="169"/>
      <c r="F76" s="170" t="s">
        <v>52</v>
      </c>
      <c r="G76" s="168" t="s">
        <v>51</v>
      </c>
      <c r="H76" s="169"/>
      <c r="I76" s="169"/>
      <c r="J76" s="171" t="s">
        <v>52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Stavební úpravy řadového městského domu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Stavební úpravy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Tyršova 167, Polička</v>
      </c>
      <c r="G89" s="41"/>
      <c r="H89" s="41"/>
      <c r="I89" s="33" t="s">
        <v>22</v>
      </c>
      <c r="J89" s="80" t="str">
        <f>IF(J12="","",J12)</f>
        <v>30. 12. 2024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Dětský domov Polička</v>
      </c>
      <c r="G91" s="41"/>
      <c r="H91" s="41"/>
      <c r="I91" s="33" t="s">
        <v>30</v>
      </c>
      <c r="J91" s="37" t="str">
        <f>E21</f>
        <v>Ing. Milan Beneš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101</v>
      </c>
      <c r="D94" s="179"/>
      <c r="E94" s="179"/>
      <c r="F94" s="179"/>
      <c r="G94" s="179"/>
      <c r="H94" s="179"/>
      <c r="I94" s="179"/>
      <c r="J94" s="180" t="s">
        <v>102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103</v>
      </c>
      <c r="D96" s="41"/>
      <c r="E96" s="41"/>
      <c r="F96" s="41"/>
      <c r="G96" s="41"/>
      <c r="H96" s="41"/>
      <c r="I96" s="41"/>
      <c r="J96" s="111">
        <f>J147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2"/>
      <c r="C97" s="183"/>
      <c r="D97" s="184" t="s">
        <v>169</v>
      </c>
      <c r="E97" s="185"/>
      <c r="F97" s="185"/>
      <c r="G97" s="185"/>
      <c r="H97" s="185"/>
      <c r="I97" s="185"/>
      <c r="J97" s="186">
        <f>J148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170</v>
      </c>
      <c r="E98" s="191"/>
      <c r="F98" s="191"/>
      <c r="G98" s="191"/>
      <c r="H98" s="191"/>
      <c r="I98" s="191"/>
      <c r="J98" s="192">
        <f>J149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171</v>
      </c>
      <c r="E99" s="191"/>
      <c r="F99" s="191"/>
      <c r="G99" s="191"/>
      <c r="H99" s="191"/>
      <c r="I99" s="191"/>
      <c r="J99" s="192">
        <f>J153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172</v>
      </c>
      <c r="E100" s="191"/>
      <c r="F100" s="191"/>
      <c r="G100" s="191"/>
      <c r="H100" s="191"/>
      <c r="I100" s="191"/>
      <c r="J100" s="192">
        <f>J158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173</v>
      </c>
      <c r="E101" s="191"/>
      <c r="F101" s="191"/>
      <c r="G101" s="191"/>
      <c r="H101" s="191"/>
      <c r="I101" s="191"/>
      <c r="J101" s="192">
        <f>J209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174</v>
      </c>
      <c r="E102" s="191"/>
      <c r="F102" s="191"/>
      <c r="G102" s="191"/>
      <c r="H102" s="191"/>
      <c r="I102" s="191"/>
      <c r="J102" s="192">
        <f>J267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89"/>
      <c r="D103" s="190" t="s">
        <v>175</v>
      </c>
      <c r="E103" s="191"/>
      <c r="F103" s="191"/>
      <c r="G103" s="191"/>
      <c r="H103" s="191"/>
      <c r="I103" s="191"/>
      <c r="J103" s="192">
        <f>J274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2"/>
      <c r="C104" s="183"/>
      <c r="D104" s="184" t="s">
        <v>176</v>
      </c>
      <c r="E104" s="185"/>
      <c r="F104" s="185"/>
      <c r="G104" s="185"/>
      <c r="H104" s="185"/>
      <c r="I104" s="185"/>
      <c r="J104" s="186">
        <f>J276</f>
        <v>0</v>
      </c>
      <c r="K104" s="183"/>
      <c r="L104" s="18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8"/>
      <c r="C105" s="189"/>
      <c r="D105" s="190" t="s">
        <v>177</v>
      </c>
      <c r="E105" s="191"/>
      <c r="F105" s="191"/>
      <c r="G105" s="191"/>
      <c r="H105" s="191"/>
      <c r="I105" s="191"/>
      <c r="J105" s="192">
        <f>J277</f>
        <v>0</v>
      </c>
      <c r="K105" s="189"/>
      <c r="L105" s="19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8"/>
      <c r="C106" s="189"/>
      <c r="D106" s="190" t="s">
        <v>178</v>
      </c>
      <c r="E106" s="191"/>
      <c r="F106" s="191"/>
      <c r="G106" s="191"/>
      <c r="H106" s="191"/>
      <c r="I106" s="191"/>
      <c r="J106" s="192">
        <f>J281</f>
        <v>0</v>
      </c>
      <c r="K106" s="189"/>
      <c r="L106" s="19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8"/>
      <c r="C107" s="189"/>
      <c r="D107" s="190" t="s">
        <v>179</v>
      </c>
      <c r="E107" s="191"/>
      <c r="F107" s="191"/>
      <c r="G107" s="191"/>
      <c r="H107" s="191"/>
      <c r="I107" s="191"/>
      <c r="J107" s="192">
        <f>J286</f>
        <v>0</v>
      </c>
      <c r="K107" s="189"/>
      <c r="L107" s="19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8"/>
      <c r="C108" s="189"/>
      <c r="D108" s="190" t="s">
        <v>180</v>
      </c>
      <c r="E108" s="191"/>
      <c r="F108" s="191"/>
      <c r="G108" s="191"/>
      <c r="H108" s="191"/>
      <c r="I108" s="191"/>
      <c r="J108" s="192">
        <f>J289</f>
        <v>0</v>
      </c>
      <c r="K108" s="189"/>
      <c r="L108" s="19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8"/>
      <c r="C109" s="189"/>
      <c r="D109" s="190" t="s">
        <v>181</v>
      </c>
      <c r="E109" s="191"/>
      <c r="F109" s="191"/>
      <c r="G109" s="191"/>
      <c r="H109" s="191"/>
      <c r="I109" s="191"/>
      <c r="J109" s="192">
        <f>J344</f>
        <v>0</v>
      </c>
      <c r="K109" s="189"/>
      <c r="L109" s="19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8"/>
      <c r="C110" s="189"/>
      <c r="D110" s="190" t="s">
        <v>182</v>
      </c>
      <c r="E110" s="191"/>
      <c r="F110" s="191"/>
      <c r="G110" s="191"/>
      <c r="H110" s="191"/>
      <c r="I110" s="191"/>
      <c r="J110" s="192">
        <f>J354</f>
        <v>0</v>
      </c>
      <c r="K110" s="189"/>
      <c r="L110" s="19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8"/>
      <c r="C111" s="189"/>
      <c r="D111" s="190" t="s">
        <v>183</v>
      </c>
      <c r="E111" s="191"/>
      <c r="F111" s="191"/>
      <c r="G111" s="191"/>
      <c r="H111" s="191"/>
      <c r="I111" s="191"/>
      <c r="J111" s="192">
        <f>J367</f>
        <v>0</v>
      </c>
      <c r="K111" s="189"/>
      <c r="L111" s="19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8"/>
      <c r="C112" s="189"/>
      <c r="D112" s="190" t="s">
        <v>184</v>
      </c>
      <c r="E112" s="191"/>
      <c r="F112" s="191"/>
      <c r="G112" s="191"/>
      <c r="H112" s="191"/>
      <c r="I112" s="191"/>
      <c r="J112" s="192">
        <f>J378</f>
        <v>0</v>
      </c>
      <c r="K112" s="189"/>
      <c r="L112" s="19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8"/>
      <c r="C113" s="189"/>
      <c r="D113" s="190" t="s">
        <v>185</v>
      </c>
      <c r="E113" s="191"/>
      <c r="F113" s="191"/>
      <c r="G113" s="191"/>
      <c r="H113" s="191"/>
      <c r="I113" s="191"/>
      <c r="J113" s="192">
        <f>J409</f>
        <v>0</v>
      </c>
      <c r="K113" s="189"/>
      <c r="L113" s="19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8"/>
      <c r="C114" s="189"/>
      <c r="D114" s="190" t="s">
        <v>186</v>
      </c>
      <c r="E114" s="191"/>
      <c r="F114" s="191"/>
      <c r="G114" s="191"/>
      <c r="H114" s="191"/>
      <c r="I114" s="191"/>
      <c r="J114" s="192">
        <f>J427</f>
        <v>0</v>
      </c>
      <c r="K114" s="189"/>
      <c r="L114" s="19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8"/>
      <c r="C115" s="189"/>
      <c r="D115" s="190" t="s">
        <v>187</v>
      </c>
      <c r="E115" s="191"/>
      <c r="F115" s="191"/>
      <c r="G115" s="191"/>
      <c r="H115" s="191"/>
      <c r="I115" s="191"/>
      <c r="J115" s="192">
        <f>J594</f>
        <v>0</v>
      </c>
      <c r="K115" s="189"/>
      <c r="L115" s="19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82"/>
      <c r="C116" s="183"/>
      <c r="D116" s="184" t="s">
        <v>188</v>
      </c>
      <c r="E116" s="185"/>
      <c r="F116" s="185"/>
      <c r="G116" s="185"/>
      <c r="H116" s="185"/>
      <c r="I116" s="185"/>
      <c r="J116" s="186">
        <f>J596</f>
        <v>0</v>
      </c>
      <c r="K116" s="183"/>
      <c r="L116" s="187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9" customFormat="1" ht="24.96" customHeight="1">
      <c r="A117" s="9"/>
      <c r="B117" s="182"/>
      <c r="C117" s="183"/>
      <c r="D117" s="184" t="s">
        <v>189</v>
      </c>
      <c r="E117" s="185"/>
      <c r="F117" s="185"/>
      <c r="G117" s="185"/>
      <c r="H117" s="185"/>
      <c r="I117" s="185"/>
      <c r="J117" s="186">
        <f>J604</f>
        <v>0</v>
      </c>
      <c r="K117" s="183"/>
      <c r="L117" s="187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2" customFormat="1" ht="21.84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9.28" customHeight="1">
      <c r="A120" s="39"/>
      <c r="B120" s="40"/>
      <c r="C120" s="181" t="s">
        <v>111</v>
      </c>
      <c r="D120" s="41"/>
      <c r="E120" s="41"/>
      <c r="F120" s="41"/>
      <c r="G120" s="41"/>
      <c r="H120" s="41"/>
      <c r="I120" s="41"/>
      <c r="J120" s="194">
        <f>ROUND(J121 + J122 + J123 + J124 + J125 + J126,2)</f>
        <v>0</v>
      </c>
      <c r="K120" s="41"/>
      <c r="L120" s="64"/>
      <c r="N120" s="195" t="s">
        <v>40</v>
      </c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8" customHeight="1">
      <c r="A121" s="39"/>
      <c r="B121" s="40"/>
      <c r="C121" s="41"/>
      <c r="D121" s="196" t="s">
        <v>112</v>
      </c>
      <c r="E121" s="197"/>
      <c r="F121" s="197"/>
      <c r="G121" s="41"/>
      <c r="H121" s="41"/>
      <c r="I121" s="41"/>
      <c r="J121" s="198">
        <v>0</v>
      </c>
      <c r="K121" s="41"/>
      <c r="L121" s="199"/>
      <c r="M121" s="200"/>
      <c r="N121" s="201" t="s">
        <v>42</v>
      </c>
      <c r="O121" s="200"/>
      <c r="P121" s="200"/>
      <c r="Q121" s="200"/>
      <c r="R121" s="200"/>
      <c r="S121" s="202"/>
      <c r="T121" s="202"/>
      <c r="U121" s="202"/>
      <c r="V121" s="202"/>
      <c r="W121" s="202"/>
      <c r="X121" s="202"/>
      <c r="Y121" s="202"/>
      <c r="Z121" s="202"/>
      <c r="AA121" s="202"/>
      <c r="AB121" s="202"/>
      <c r="AC121" s="202"/>
      <c r="AD121" s="202"/>
      <c r="AE121" s="202"/>
      <c r="AF121" s="200"/>
      <c r="AG121" s="200"/>
      <c r="AH121" s="200"/>
      <c r="AI121" s="200"/>
      <c r="AJ121" s="200"/>
      <c r="AK121" s="200"/>
      <c r="AL121" s="200"/>
      <c r="AM121" s="200"/>
      <c r="AN121" s="200"/>
      <c r="AO121" s="200"/>
      <c r="AP121" s="200"/>
      <c r="AQ121" s="200"/>
      <c r="AR121" s="200"/>
      <c r="AS121" s="200"/>
      <c r="AT121" s="200"/>
      <c r="AU121" s="200"/>
      <c r="AV121" s="200"/>
      <c r="AW121" s="200"/>
      <c r="AX121" s="200"/>
      <c r="AY121" s="203" t="s">
        <v>82</v>
      </c>
      <c r="AZ121" s="200"/>
      <c r="BA121" s="200"/>
      <c r="BB121" s="200"/>
      <c r="BC121" s="200"/>
      <c r="BD121" s="200"/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203" t="s">
        <v>113</v>
      </c>
      <c r="BK121" s="200"/>
      <c r="BL121" s="200"/>
      <c r="BM121" s="200"/>
    </row>
    <row r="122" s="2" customFormat="1" ht="18" customHeight="1">
      <c r="A122" s="39"/>
      <c r="B122" s="40"/>
      <c r="C122" s="41"/>
      <c r="D122" s="196" t="s">
        <v>114</v>
      </c>
      <c r="E122" s="197"/>
      <c r="F122" s="197"/>
      <c r="G122" s="41"/>
      <c r="H122" s="41"/>
      <c r="I122" s="41"/>
      <c r="J122" s="198">
        <v>0</v>
      </c>
      <c r="K122" s="41"/>
      <c r="L122" s="199"/>
      <c r="M122" s="200"/>
      <c r="N122" s="201" t="s">
        <v>42</v>
      </c>
      <c r="O122" s="200"/>
      <c r="P122" s="200"/>
      <c r="Q122" s="200"/>
      <c r="R122" s="200"/>
      <c r="S122" s="202"/>
      <c r="T122" s="202"/>
      <c r="U122" s="202"/>
      <c r="V122" s="202"/>
      <c r="W122" s="202"/>
      <c r="X122" s="202"/>
      <c r="Y122" s="202"/>
      <c r="Z122" s="202"/>
      <c r="AA122" s="202"/>
      <c r="AB122" s="202"/>
      <c r="AC122" s="202"/>
      <c r="AD122" s="202"/>
      <c r="AE122" s="202"/>
      <c r="AF122" s="200"/>
      <c r="AG122" s="200"/>
      <c r="AH122" s="200"/>
      <c r="AI122" s="200"/>
      <c r="AJ122" s="200"/>
      <c r="AK122" s="200"/>
      <c r="AL122" s="200"/>
      <c r="AM122" s="200"/>
      <c r="AN122" s="200"/>
      <c r="AO122" s="200"/>
      <c r="AP122" s="200"/>
      <c r="AQ122" s="200"/>
      <c r="AR122" s="200"/>
      <c r="AS122" s="200"/>
      <c r="AT122" s="200"/>
      <c r="AU122" s="200"/>
      <c r="AV122" s="200"/>
      <c r="AW122" s="200"/>
      <c r="AX122" s="200"/>
      <c r="AY122" s="203" t="s">
        <v>82</v>
      </c>
      <c r="AZ122" s="200"/>
      <c r="BA122" s="200"/>
      <c r="BB122" s="200"/>
      <c r="BC122" s="200"/>
      <c r="BD122" s="200"/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203" t="s">
        <v>113</v>
      </c>
      <c r="BK122" s="200"/>
      <c r="BL122" s="200"/>
      <c r="BM122" s="200"/>
    </row>
    <row r="123" s="2" customFormat="1" ht="18" customHeight="1">
      <c r="A123" s="39"/>
      <c r="B123" s="40"/>
      <c r="C123" s="41"/>
      <c r="D123" s="196" t="s">
        <v>115</v>
      </c>
      <c r="E123" s="197"/>
      <c r="F123" s="197"/>
      <c r="G123" s="41"/>
      <c r="H123" s="41"/>
      <c r="I123" s="41"/>
      <c r="J123" s="198">
        <v>0</v>
      </c>
      <c r="K123" s="41"/>
      <c r="L123" s="199"/>
      <c r="M123" s="200"/>
      <c r="N123" s="201" t="s">
        <v>42</v>
      </c>
      <c r="O123" s="200"/>
      <c r="P123" s="200"/>
      <c r="Q123" s="200"/>
      <c r="R123" s="200"/>
      <c r="S123" s="202"/>
      <c r="T123" s="202"/>
      <c r="U123" s="202"/>
      <c r="V123" s="202"/>
      <c r="W123" s="202"/>
      <c r="X123" s="202"/>
      <c r="Y123" s="202"/>
      <c r="Z123" s="202"/>
      <c r="AA123" s="202"/>
      <c r="AB123" s="202"/>
      <c r="AC123" s="202"/>
      <c r="AD123" s="202"/>
      <c r="AE123" s="202"/>
      <c r="AF123" s="200"/>
      <c r="AG123" s="200"/>
      <c r="AH123" s="200"/>
      <c r="AI123" s="200"/>
      <c r="AJ123" s="200"/>
      <c r="AK123" s="200"/>
      <c r="AL123" s="200"/>
      <c r="AM123" s="200"/>
      <c r="AN123" s="200"/>
      <c r="AO123" s="200"/>
      <c r="AP123" s="200"/>
      <c r="AQ123" s="200"/>
      <c r="AR123" s="200"/>
      <c r="AS123" s="200"/>
      <c r="AT123" s="200"/>
      <c r="AU123" s="200"/>
      <c r="AV123" s="200"/>
      <c r="AW123" s="200"/>
      <c r="AX123" s="200"/>
      <c r="AY123" s="203" t="s">
        <v>82</v>
      </c>
      <c r="AZ123" s="200"/>
      <c r="BA123" s="200"/>
      <c r="BB123" s="200"/>
      <c r="BC123" s="200"/>
      <c r="BD123" s="200"/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03" t="s">
        <v>113</v>
      </c>
      <c r="BK123" s="200"/>
      <c r="BL123" s="200"/>
      <c r="BM123" s="200"/>
    </row>
    <row r="124" s="2" customFormat="1" ht="18" customHeight="1">
      <c r="A124" s="39"/>
      <c r="B124" s="40"/>
      <c r="C124" s="41"/>
      <c r="D124" s="196" t="s">
        <v>116</v>
      </c>
      <c r="E124" s="197"/>
      <c r="F124" s="197"/>
      <c r="G124" s="41"/>
      <c r="H124" s="41"/>
      <c r="I124" s="41"/>
      <c r="J124" s="198">
        <v>0</v>
      </c>
      <c r="K124" s="41"/>
      <c r="L124" s="199"/>
      <c r="M124" s="200"/>
      <c r="N124" s="201" t="s">
        <v>42</v>
      </c>
      <c r="O124" s="200"/>
      <c r="P124" s="200"/>
      <c r="Q124" s="200"/>
      <c r="R124" s="200"/>
      <c r="S124" s="202"/>
      <c r="T124" s="202"/>
      <c r="U124" s="202"/>
      <c r="V124" s="202"/>
      <c r="W124" s="202"/>
      <c r="X124" s="202"/>
      <c r="Y124" s="202"/>
      <c r="Z124" s="202"/>
      <c r="AA124" s="202"/>
      <c r="AB124" s="202"/>
      <c r="AC124" s="202"/>
      <c r="AD124" s="202"/>
      <c r="AE124" s="202"/>
      <c r="AF124" s="200"/>
      <c r="AG124" s="200"/>
      <c r="AH124" s="200"/>
      <c r="AI124" s="200"/>
      <c r="AJ124" s="200"/>
      <c r="AK124" s="200"/>
      <c r="AL124" s="200"/>
      <c r="AM124" s="200"/>
      <c r="AN124" s="200"/>
      <c r="AO124" s="200"/>
      <c r="AP124" s="200"/>
      <c r="AQ124" s="200"/>
      <c r="AR124" s="200"/>
      <c r="AS124" s="200"/>
      <c r="AT124" s="200"/>
      <c r="AU124" s="200"/>
      <c r="AV124" s="200"/>
      <c r="AW124" s="200"/>
      <c r="AX124" s="200"/>
      <c r="AY124" s="203" t="s">
        <v>82</v>
      </c>
      <c r="AZ124" s="200"/>
      <c r="BA124" s="200"/>
      <c r="BB124" s="200"/>
      <c r="BC124" s="200"/>
      <c r="BD124" s="200"/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03" t="s">
        <v>113</v>
      </c>
      <c r="BK124" s="200"/>
      <c r="BL124" s="200"/>
      <c r="BM124" s="200"/>
    </row>
    <row r="125" s="2" customFormat="1" ht="18" customHeight="1">
      <c r="A125" s="39"/>
      <c r="B125" s="40"/>
      <c r="C125" s="41"/>
      <c r="D125" s="196" t="s">
        <v>117</v>
      </c>
      <c r="E125" s="197"/>
      <c r="F125" s="197"/>
      <c r="G125" s="41"/>
      <c r="H125" s="41"/>
      <c r="I125" s="41"/>
      <c r="J125" s="198">
        <v>0</v>
      </c>
      <c r="K125" s="41"/>
      <c r="L125" s="199"/>
      <c r="M125" s="200"/>
      <c r="N125" s="201" t="s">
        <v>42</v>
      </c>
      <c r="O125" s="200"/>
      <c r="P125" s="200"/>
      <c r="Q125" s="200"/>
      <c r="R125" s="200"/>
      <c r="S125" s="202"/>
      <c r="T125" s="202"/>
      <c r="U125" s="202"/>
      <c r="V125" s="202"/>
      <c r="W125" s="202"/>
      <c r="X125" s="202"/>
      <c r="Y125" s="202"/>
      <c r="Z125" s="202"/>
      <c r="AA125" s="202"/>
      <c r="AB125" s="202"/>
      <c r="AC125" s="202"/>
      <c r="AD125" s="202"/>
      <c r="AE125" s="202"/>
      <c r="AF125" s="200"/>
      <c r="AG125" s="200"/>
      <c r="AH125" s="200"/>
      <c r="AI125" s="200"/>
      <c r="AJ125" s="200"/>
      <c r="AK125" s="200"/>
      <c r="AL125" s="200"/>
      <c r="AM125" s="200"/>
      <c r="AN125" s="200"/>
      <c r="AO125" s="200"/>
      <c r="AP125" s="200"/>
      <c r="AQ125" s="200"/>
      <c r="AR125" s="200"/>
      <c r="AS125" s="200"/>
      <c r="AT125" s="200"/>
      <c r="AU125" s="200"/>
      <c r="AV125" s="200"/>
      <c r="AW125" s="200"/>
      <c r="AX125" s="200"/>
      <c r="AY125" s="203" t="s">
        <v>82</v>
      </c>
      <c r="AZ125" s="200"/>
      <c r="BA125" s="200"/>
      <c r="BB125" s="200"/>
      <c r="BC125" s="200"/>
      <c r="BD125" s="200"/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203" t="s">
        <v>113</v>
      </c>
      <c r="BK125" s="200"/>
      <c r="BL125" s="200"/>
      <c r="BM125" s="200"/>
    </row>
    <row r="126" s="2" customFormat="1" ht="18" customHeight="1">
      <c r="A126" s="39"/>
      <c r="B126" s="40"/>
      <c r="C126" s="41"/>
      <c r="D126" s="197" t="s">
        <v>118</v>
      </c>
      <c r="E126" s="41"/>
      <c r="F126" s="41"/>
      <c r="G126" s="41"/>
      <c r="H126" s="41"/>
      <c r="I126" s="41"/>
      <c r="J126" s="198">
        <f>ROUND(J30*T126,2)</f>
        <v>0</v>
      </c>
      <c r="K126" s="41"/>
      <c r="L126" s="199"/>
      <c r="M126" s="200"/>
      <c r="N126" s="201" t="s">
        <v>42</v>
      </c>
      <c r="O126" s="200"/>
      <c r="P126" s="200"/>
      <c r="Q126" s="200"/>
      <c r="R126" s="200"/>
      <c r="S126" s="202"/>
      <c r="T126" s="202"/>
      <c r="U126" s="202"/>
      <c r="V126" s="202"/>
      <c r="W126" s="202"/>
      <c r="X126" s="202"/>
      <c r="Y126" s="202"/>
      <c r="Z126" s="202"/>
      <c r="AA126" s="202"/>
      <c r="AB126" s="202"/>
      <c r="AC126" s="202"/>
      <c r="AD126" s="202"/>
      <c r="AE126" s="202"/>
      <c r="AF126" s="200"/>
      <c r="AG126" s="200"/>
      <c r="AH126" s="200"/>
      <c r="AI126" s="200"/>
      <c r="AJ126" s="200"/>
      <c r="AK126" s="200"/>
      <c r="AL126" s="200"/>
      <c r="AM126" s="200"/>
      <c r="AN126" s="200"/>
      <c r="AO126" s="200"/>
      <c r="AP126" s="200"/>
      <c r="AQ126" s="200"/>
      <c r="AR126" s="200"/>
      <c r="AS126" s="200"/>
      <c r="AT126" s="200"/>
      <c r="AU126" s="200"/>
      <c r="AV126" s="200"/>
      <c r="AW126" s="200"/>
      <c r="AX126" s="200"/>
      <c r="AY126" s="203" t="s">
        <v>119</v>
      </c>
      <c r="AZ126" s="200"/>
      <c r="BA126" s="200"/>
      <c r="BB126" s="200"/>
      <c r="BC126" s="200"/>
      <c r="BD126" s="200"/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203" t="s">
        <v>113</v>
      </c>
      <c r="BK126" s="200"/>
      <c r="BL126" s="200"/>
      <c r="BM126" s="200"/>
    </row>
    <row r="127" s="2" customForma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29.28" customHeight="1">
      <c r="A128" s="39"/>
      <c r="B128" s="40"/>
      <c r="C128" s="205" t="s">
        <v>120</v>
      </c>
      <c r="D128" s="179"/>
      <c r="E128" s="179"/>
      <c r="F128" s="179"/>
      <c r="G128" s="179"/>
      <c r="H128" s="179"/>
      <c r="I128" s="179"/>
      <c r="J128" s="206">
        <f>ROUND(J96+J120,2)</f>
        <v>0</v>
      </c>
      <c r="K128" s="179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67"/>
      <c r="C129" s="68"/>
      <c r="D129" s="68"/>
      <c r="E129" s="68"/>
      <c r="F129" s="68"/>
      <c r="G129" s="68"/>
      <c r="H129" s="68"/>
      <c r="I129" s="68"/>
      <c r="J129" s="68"/>
      <c r="K129" s="68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3" s="2" customFormat="1" ht="6.96" customHeight="1">
      <c r="A133" s="39"/>
      <c r="B133" s="69"/>
      <c r="C133" s="70"/>
      <c r="D133" s="70"/>
      <c r="E133" s="70"/>
      <c r="F133" s="70"/>
      <c r="G133" s="70"/>
      <c r="H133" s="70"/>
      <c r="I133" s="70"/>
      <c r="J133" s="70"/>
      <c r="K133" s="70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24.96" customHeight="1">
      <c r="A134" s="39"/>
      <c r="B134" s="40"/>
      <c r="C134" s="24" t="s">
        <v>121</v>
      </c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2" customHeight="1">
      <c r="A136" s="39"/>
      <c r="B136" s="40"/>
      <c r="C136" s="33" t="s">
        <v>16</v>
      </c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6.5" customHeight="1">
      <c r="A137" s="39"/>
      <c r="B137" s="40"/>
      <c r="C137" s="41"/>
      <c r="D137" s="41"/>
      <c r="E137" s="177" t="str">
        <f>E7</f>
        <v>Stavební úpravy řadového městského domu</v>
      </c>
      <c r="F137" s="33"/>
      <c r="G137" s="33"/>
      <c r="H137" s="33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96</v>
      </c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6.5" customHeight="1">
      <c r="A139" s="39"/>
      <c r="B139" s="40"/>
      <c r="C139" s="41"/>
      <c r="D139" s="41"/>
      <c r="E139" s="77" t="str">
        <f>E9</f>
        <v>01 - Stavební úpravy</v>
      </c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6.96" customHeight="1">
      <c r="A140" s="39"/>
      <c r="B140" s="40"/>
      <c r="C140" s="41"/>
      <c r="D140" s="41"/>
      <c r="E140" s="41"/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2" customHeight="1">
      <c r="A141" s="39"/>
      <c r="B141" s="40"/>
      <c r="C141" s="33" t="s">
        <v>20</v>
      </c>
      <c r="D141" s="41"/>
      <c r="E141" s="41"/>
      <c r="F141" s="28" t="str">
        <f>F12</f>
        <v>Tyršova 167, Polička</v>
      </c>
      <c r="G141" s="41"/>
      <c r="H141" s="41"/>
      <c r="I141" s="33" t="s">
        <v>22</v>
      </c>
      <c r="J141" s="80" t="str">
        <f>IF(J12="","",J12)</f>
        <v>30. 12. 2024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6.96" customHeight="1">
      <c r="A142" s="39"/>
      <c r="B142" s="40"/>
      <c r="C142" s="41"/>
      <c r="D142" s="41"/>
      <c r="E142" s="41"/>
      <c r="F142" s="41"/>
      <c r="G142" s="41"/>
      <c r="H142" s="41"/>
      <c r="I142" s="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5.15" customHeight="1">
      <c r="A143" s="39"/>
      <c r="B143" s="40"/>
      <c r="C143" s="33" t="s">
        <v>24</v>
      </c>
      <c r="D143" s="41"/>
      <c r="E143" s="41"/>
      <c r="F143" s="28" t="str">
        <f>E15</f>
        <v>Dětský domov Polička</v>
      </c>
      <c r="G143" s="41"/>
      <c r="H143" s="41"/>
      <c r="I143" s="33" t="s">
        <v>30</v>
      </c>
      <c r="J143" s="37" t="str">
        <f>E21</f>
        <v>Ing. Milan Beneš</v>
      </c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15.15" customHeight="1">
      <c r="A144" s="39"/>
      <c r="B144" s="40"/>
      <c r="C144" s="33" t="s">
        <v>28</v>
      </c>
      <c r="D144" s="41"/>
      <c r="E144" s="41"/>
      <c r="F144" s="28" t="str">
        <f>IF(E18="","",E18)</f>
        <v>Vyplň údaj</v>
      </c>
      <c r="G144" s="41"/>
      <c r="H144" s="41"/>
      <c r="I144" s="33" t="s">
        <v>33</v>
      </c>
      <c r="J144" s="37" t="str">
        <f>E24</f>
        <v xml:space="preserve"> </v>
      </c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10.32" customHeight="1">
      <c r="A145" s="39"/>
      <c r="B145" s="40"/>
      <c r="C145" s="41"/>
      <c r="D145" s="41"/>
      <c r="E145" s="41"/>
      <c r="F145" s="41"/>
      <c r="G145" s="41"/>
      <c r="H145" s="41"/>
      <c r="I145" s="41"/>
      <c r="J145" s="41"/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11" customFormat="1" ht="29.28" customHeight="1">
      <c r="A146" s="207"/>
      <c r="B146" s="208"/>
      <c r="C146" s="209" t="s">
        <v>122</v>
      </c>
      <c r="D146" s="210" t="s">
        <v>61</v>
      </c>
      <c r="E146" s="210" t="s">
        <v>57</v>
      </c>
      <c r="F146" s="210" t="s">
        <v>58</v>
      </c>
      <c r="G146" s="210" t="s">
        <v>123</v>
      </c>
      <c r="H146" s="210" t="s">
        <v>124</v>
      </c>
      <c r="I146" s="210" t="s">
        <v>125</v>
      </c>
      <c r="J146" s="210" t="s">
        <v>102</v>
      </c>
      <c r="K146" s="211" t="s">
        <v>126</v>
      </c>
      <c r="L146" s="212"/>
      <c r="M146" s="101" t="s">
        <v>1</v>
      </c>
      <c r="N146" s="102" t="s">
        <v>40</v>
      </c>
      <c r="O146" s="102" t="s">
        <v>127</v>
      </c>
      <c r="P146" s="102" t="s">
        <v>128</v>
      </c>
      <c r="Q146" s="102" t="s">
        <v>129</v>
      </c>
      <c r="R146" s="102" t="s">
        <v>130</v>
      </c>
      <c r="S146" s="102" t="s">
        <v>131</v>
      </c>
      <c r="T146" s="103" t="s">
        <v>132</v>
      </c>
      <c r="U146" s="207"/>
      <c r="V146" s="207"/>
      <c r="W146" s="207"/>
      <c r="X146" s="207"/>
      <c r="Y146" s="207"/>
      <c r="Z146" s="207"/>
      <c r="AA146" s="207"/>
      <c r="AB146" s="207"/>
      <c r="AC146" s="207"/>
      <c r="AD146" s="207"/>
      <c r="AE146" s="207"/>
    </row>
    <row r="147" s="2" customFormat="1" ht="22.8" customHeight="1">
      <c r="A147" s="39"/>
      <c r="B147" s="40"/>
      <c r="C147" s="108" t="s">
        <v>133</v>
      </c>
      <c r="D147" s="41"/>
      <c r="E147" s="41"/>
      <c r="F147" s="41"/>
      <c r="G147" s="41"/>
      <c r="H147" s="41"/>
      <c r="I147" s="41"/>
      <c r="J147" s="213">
        <f>BK147</f>
        <v>0</v>
      </c>
      <c r="K147" s="41"/>
      <c r="L147" s="45"/>
      <c r="M147" s="104"/>
      <c r="N147" s="214"/>
      <c r="O147" s="105"/>
      <c r="P147" s="215">
        <f>P148+P276+P596+P604</f>
        <v>0</v>
      </c>
      <c r="Q147" s="105"/>
      <c r="R147" s="215">
        <f>R148+R276+R596+R604</f>
        <v>11.444351099999999</v>
      </c>
      <c r="S147" s="105"/>
      <c r="T147" s="216">
        <f>T148+T276+T596+T604</f>
        <v>10.391059350000001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75</v>
      </c>
      <c r="AU147" s="18" t="s">
        <v>104</v>
      </c>
      <c r="BK147" s="217">
        <f>BK148+BK276+BK596+BK604</f>
        <v>0</v>
      </c>
    </row>
    <row r="148" s="12" customFormat="1" ht="25.92" customHeight="1">
      <c r="A148" s="12"/>
      <c r="B148" s="218"/>
      <c r="C148" s="219"/>
      <c r="D148" s="220" t="s">
        <v>75</v>
      </c>
      <c r="E148" s="221" t="s">
        <v>190</v>
      </c>
      <c r="F148" s="221" t="s">
        <v>191</v>
      </c>
      <c r="G148" s="219"/>
      <c r="H148" s="219"/>
      <c r="I148" s="222"/>
      <c r="J148" s="223">
        <f>BK148</f>
        <v>0</v>
      </c>
      <c r="K148" s="219"/>
      <c r="L148" s="224"/>
      <c r="M148" s="225"/>
      <c r="N148" s="226"/>
      <c r="O148" s="226"/>
      <c r="P148" s="227">
        <f>P149+P153+P158+P209+P267+P274</f>
        <v>0</v>
      </c>
      <c r="Q148" s="226"/>
      <c r="R148" s="227">
        <f>R149+R153+R158+R209+R267+R274</f>
        <v>7.9969172099999994</v>
      </c>
      <c r="S148" s="226"/>
      <c r="T148" s="228">
        <f>T149+T153+T158+T209+T267+T274</f>
        <v>9.40456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9" t="s">
        <v>84</v>
      </c>
      <c r="AT148" s="230" t="s">
        <v>75</v>
      </c>
      <c r="AU148" s="230" t="s">
        <v>76</v>
      </c>
      <c r="AY148" s="229" t="s">
        <v>136</v>
      </c>
      <c r="BK148" s="231">
        <f>BK149+BK153+BK158+BK209+BK267+BK274</f>
        <v>0</v>
      </c>
    </row>
    <row r="149" s="12" customFormat="1" ht="22.8" customHeight="1">
      <c r="A149" s="12"/>
      <c r="B149" s="218"/>
      <c r="C149" s="219"/>
      <c r="D149" s="220" t="s">
        <v>75</v>
      </c>
      <c r="E149" s="232" t="s">
        <v>84</v>
      </c>
      <c r="F149" s="232" t="s">
        <v>192</v>
      </c>
      <c r="G149" s="219"/>
      <c r="H149" s="219"/>
      <c r="I149" s="222"/>
      <c r="J149" s="233">
        <f>BK149</f>
        <v>0</v>
      </c>
      <c r="K149" s="219"/>
      <c r="L149" s="224"/>
      <c r="M149" s="225"/>
      <c r="N149" s="226"/>
      <c r="O149" s="226"/>
      <c r="P149" s="227">
        <f>SUM(P150:P152)</f>
        <v>0</v>
      </c>
      <c r="Q149" s="226"/>
      <c r="R149" s="227">
        <f>SUM(R150:R152)</f>
        <v>0</v>
      </c>
      <c r="S149" s="226"/>
      <c r="T149" s="228">
        <f>SUM(T150:T152)</f>
        <v>3.1274999999999999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9" t="s">
        <v>84</v>
      </c>
      <c r="AT149" s="230" t="s">
        <v>75</v>
      </c>
      <c r="AU149" s="230" t="s">
        <v>84</v>
      </c>
      <c r="AY149" s="229" t="s">
        <v>136</v>
      </c>
      <c r="BK149" s="231">
        <f>SUM(BK150:BK152)</f>
        <v>0</v>
      </c>
    </row>
    <row r="150" s="2" customFormat="1" ht="24.15" customHeight="1">
      <c r="A150" s="39"/>
      <c r="B150" s="40"/>
      <c r="C150" s="234" t="s">
        <v>84</v>
      </c>
      <c r="D150" s="234" t="s">
        <v>140</v>
      </c>
      <c r="E150" s="235" t="s">
        <v>193</v>
      </c>
      <c r="F150" s="236" t="s">
        <v>194</v>
      </c>
      <c r="G150" s="237" t="s">
        <v>195</v>
      </c>
      <c r="H150" s="238">
        <v>4.5</v>
      </c>
      <c r="I150" s="239"/>
      <c r="J150" s="240">
        <f>ROUND(I150*H150,2)</f>
        <v>0</v>
      </c>
      <c r="K150" s="236" t="s">
        <v>144</v>
      </c>
      <c r="L150" s="45"/>
      <c r="M150" s="241" t="s">
        <v>1</v>
      </c>
      <c r="N150" s="242" t="s">
        <v>42</v>
      </c>
      <c r="O150" s="92"/>
      <c r="P150" s="243">
        <f>O150*H150</f>
        <v>0</v>
      </c>
      <c r="Q150" s="243">
        <v>0</v>
      </c>
      <c r="R150" s="243">
        <f>Q150*H150</f>
        <v>0</v>
      </c>
      <c r="S150" s="243">
        <v>0.255</v>
      </c>
      <c r="T150" s="244">
        <f>S150*H150</f>
        <v>1.1475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5" t="s">
        <v>139</v>
      </c>
      <c r="AT150" s="245" t="s">
        <v>140</v>
      </c>
      <c r="AU150" s="245" t="s">
        <v>113</v>
      </c>
      <c r="AY150" s="18" t="s">
        <v>136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8" t="s">
        <v>113</v>
      </c>
      <c r="BK150" s="246">
        <f>ROUND(I150*H150,2)</f>
        <v>0</v>
      </c>
      <c r="BL150" s="18" t="s">
        <v>139</v>
      </c>
      <c r="BM150" s="245" t="s">
        <v>196</v>
      </c>
    </row>
    <row r="151" s="13" customFormat="1">
      <c r="A151" s="13"/>
      <c r="B151" s="252"/>
      <c r="C151" s="253"/>
      <c r="D151" s="254" t="s">
        <v>197</v>
      </c>
      <c r="E151" s="255" t="s">
        <v>1</v>
      </c>
      <c r="F151" s="256" t="s">
        <v>198</v>
      </c>
      <c r="G151" s="253"/>
      <c r="H151" s="257">
        <v>4.5</v>
      </c>
      <c r="I151" s="258"/>
      <c r="J151" s="253"/>
      <c r="K151" s="253"/>
      <c r="L151" s="259"/>
      <c r="M151" s="260"/>
      <c r="N151" s="261"/>
      <c r="O151" s="261"/>
      <c r="P151" s="261"/>
      <c r="Q151" s="261"/>
      <c r="R151" s="261"/>
      <c r="S151" s="261"/>
      <c r="T151" s="26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3" t="s">
        <v>197</v>
      </c>
      <c r="AU151" s="263" t="s">
        <v>113</v>
      </c>
      <c r="AV151" s="13" t="s">
        <v>113</v>
      </c>
      <c r="AW151" s="13" t="s">
        <v>32</v>
      </c>
      <c r="AX151" s="13" t="s">
        <v>84</v>
      </c>
      <c r="AY151" s="263" t="s">
        <v>136</v>
      </c>
    </row>
    <row r="152" s="2" customFormat="1" ht="24.15" customHeight="1">
      <c r="A152" s="39"/>
      <c r="B152" s="40"/>
      <c r="C152" s="234" t="s">
        <v>113</v>
      </c>
      <c r="D152" s="234" t="s">
        <v>140</v>
      </c>
      <c r="E152" s="235" t="s">
        <v>199</v>
      </c>
      <c r="F152" s="236" t="s">
        <v>200</v>
      </c>
      <c r="G152" s="237" t="s">
        <v>195</v>
      </c>
      <c r="H152" s="238">
        <v>4.5</v>
      </c>
      <c r="I152" s="239"/>
      <c r="J152" s="240">
        <f>ROUND(I152*H152,2)</f>
        <v>0</v>
      </c>
      <c r="K152" s="236" t="s">
        <v>144</v>
      </c>
      <c r="L152" s="45"/>
      <c r="M152" s="241" t="s">
        <v>1</v>
      </c>
      <c r="N152" s="242" t="s">
        <v>42</v>
      </c>
      <c r="O152" s="92"/>
      <c r="P152" s="243">
        <f>O152*H152</f>
        <v>0</v>
      </c>
      <c r="Q152" s="243">
        <v>0</v>
      </c>
      <c r="R152" s="243">
        <f>Q152*H152</f>
        <v>0</v>
      </c>
      <c r="S152" s="243">
        <v>0.44</v>
      </c>
      <c r="T152" s="244">
        <f>S152*H152</f>
        <v>1.98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5" t="s">
        <v>139</v>
      </c>
      <c r="AT152" s="245" t="s">
        <v>140</v>
      </c>
      <c r="AU152" s="245" t="s">
        <v>113</v>
      </c>
      <c r="AY152" s="18" t="s">
        <v>136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8" t="s">
        <v>113</v>
      </c>
      <c r="BK152" s="246">
        <f>ROUND(I152*H152,2)</f>
        <v>0</v>
      </c>
      <c r="BL152" s="18" t="s">
        <v>139</v>
      </c>
      <c r="BM152" s="245" t="s">
        <v>201</v>
      </c>
    </row>
    <row r="153" s="12" customFormat="1" ht="22.8" customHeight="1">
      <c r="A153" s="12"/>
      <c r="B153" s="218"/>
      <c r="C153" s="219"/>
      <c r="D153" s="220" t="s">
        <v>75</v>
      </c>
      <c r="E153" s="232" t="s">
        <v>135</v>
      </c>
      <c r="F153" s="232" t="s">
        <v>202</v>
      </c>
      <c r="G153" s="219"/>
      <c r="H153" s="219"/>
      <c r="I153" s="222"/>
      <c r="J153" s="233">
        <f>BK153</f>
        <v>0</v>
      </c>
      <c r="K153" s="219"/>
      <c r="L153" s="224"/>
      <c r="M153" s="225"/>
      <c r="N153" s="226"/>
      <c r="O153" s="226"/>
      <c r="P153" s="227">
        <f>SUM(P154:P157)</f>
        <v>0</v>
      </c>
      <c r="Q153" s="226"/>
      <c r="R153" s="227">
        <f>SUM(R154:R157)</f>
        <v>0.97362000000000004</v>
      </c>
      <c r="S153" s="226"/>
      <c r="T153" s="228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9" t="s">
        <v>84</v>
      </c>
      <c r="AT153" s="230" t="s">
        <v>75</v>
      </c>
      <c r="AU153" s="230" t="s">
        <v>84</v>
      </c>
      <c r="AY153" s="229" t="s">
        <v>136</v>
      </c>
      <c r="BK153" s="231">
        <f>SUM(BK154:BK157)</f>
        <v>0</v>
      </c>
    </row>
    <row r="154" s="2" customFormat="1" ht="24.15" customHeight="1">
      <c r="A154" s="39"/>
      <c r="B154" s="40"/>
      <c r="C154" s="234" t="s">
        <v>165</v>
      </c>
      <c r="D154" s="234" t="s">
        <v>140</v>
      </c>
      <c r="E154" s="235" t="s">
        <v>203</v>
      </c>
      <c r="F154" s="236" t="s">
        <v>204</v>
      </c>
      <c r="G154" s="237" t="s">
        <v>195</v>
      </c>
      <c r="H154" s="238">
        <v>4.5</v>
      </c>
      <c r="I154" s="239"/>
      <c r="J154" s="240">
        <f>ROUND(I154*H154,2)</f>
        <v>0</v>
      </c>
      <c r="K154" s="236" t="s">
        <v>144</v>
      </c>
      <c r="L154" s="45"/>
      <c r="M154" s="241" t="s">
        <v>1</v>
      </c>
      <c r="N154" s="242" t="s">
        <v>42</v>
      </c>
      <c r="O154" s="92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5" t="s">
        <v>139</v>
      </c>
      <c r="AT154" s="245" t="s">
        <v>140</v>
      </c>
      <c r="AU154" s="245" t="s">
        <v>113</v>
      </c>
      <c r="AY154" s="18" t="s">
        <v>136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8" t="s">
        <v>113</v>
      </c>
      <c r="BK154" s="246">
        <f>ROUND(I154*H154,2)</f>
        <v>0</v>
      </c>
      <c r="BL154" s="18" t="s">
        <v>139</v>
      </c>
      <c r="BM154" s="245" t="s">
        <v>205</v>
      </c>
    </row>
    <row r="155" s="2" customFormat="1" ht="33" customHeight="1">
      <c r="A155" s="39"/>
      <c r="B155" s="40"/>
      <c r="C155" s="234" t="s">
        <v>139</v>
      </c>
      <c r="D155" s="234" t="s">
        <v>140</v>
      </c>
      <c r="E155" s="235" t="s">
        <v>206</v>
      </c>
      <c r="F155" s="236" t="s">
        <v>207</v>
      </c>
      <c r="G155" s="237" t="s">
        <v>195</v>
      </c>
      <c r="H155" s="238">
        <v>4.5</v>
      </c>
      <c r="I155" s="239"/>
      <c r="J155" s="240">
        <f>ROUND(I155*H155,2)</f>
        <v>0</v>
      </c>
      <c r="K155" s="236" t="s">
        <v>144</v>
      </c>
      <c r="L155" s="45"/>
      <c r="M155" s="241" t="s">
        <v>1</v>
      </c>
      <c r="N155" s="242" t="s">
        <v>42</v>
      </c>
      <c r="O155" s="92"/>
      <c r="P155" s="243">
        <f>O155*H155</f>
        <v>0</v>
      </c>
      <c r="Q155" s="243">
        <v>0.10100000000000001</v>
      </c>
      <c r="R155" s="243">
        <f>Q155*H155</f>
        <v>0.45450000000000002</v>
      </c>
      <c r="S155" s="243">
        <v>0</v>
      </c>
      <c r="T155" s="24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5" t="s">
        <v>139</v>
      </c>
      <c r="AT155" s="245" t="s">
        <v>140</v>
      </c>
      <c r="AU155" s="245" t="s">
        <v>113</v>
      </c>
      <c r="AY155" s="18" t="s">
        <v>136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8" t="s">
        <v>113</v>
      </c>
      <c r="BK155" s="246">
        <f>ROUND(I155*H155,2)</f>
        <v>0</v>
      </c>
      <c r="BL155" s="18" t="s">
        <v>139</v>
      </c>
      <c r="BM155" s="245" t="s">
        <v>208</v>
      </c>
    </row>
    <row r="156" s="2" customFormat="1" ht="24.15" customHeight="1">
      <c r="A156" s="39"/>
      <c r="B156" s="40"/>
      <c r="C156" s="264" t="s">
        <v>135</v>
      </c>
      <c r="D156" s="264" t="s">
        <v>209</v>
      </c>
      <c r="E156" s="265" t="s">
        <v>210</v>
      </c>
      <c r="F156" s="266" t="s">
        <v>211</v>
      </c>
      <c r="G156" s="267" t="s">
        <v>195</v>
      </c>
      <c r="H156" s="268">
        <v>4.6349999999999998</v>
      </c>
      <c r="I156" s="269"/>
      <c r="J156" s="270">
        <f>ROUND(I156*H156,2)</f>
        <v>0</v>
      </c>
      <c r="K156" s="266" t="s">
        <v>144</v>
      </c>
      <c r="L156" s="271"/>
      <c r="M156" s="272" t="s">
        <v>1</v>
      </c>
      <c r="N156" s="273" t="s">
        <v>42</v>
      </c>
      <c r="O156" s="92"/>
      <c r="P156" s="243">
        <f>O156*H156</f>
        <v>0</v>
      </c>
      <c r="Q156" s="243">
        <v>0.112</v>
      </c>
      <c r="R156" s="243">
        <f>Q156*H156</f>
        <v>0.51912000000000003</v>
      </c>
      <c r="S156" s="243">
        <v>0</v>
      </c>
      <c r="T156" s="24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5" t="s">
        <v>212</v>
      </c>
      <c r="AT156" s="245" t="s">
        <v>209</v>
      </c>
      <c r="AU156" s="245" t="s">
        <v>113</v>
      </c>
      <c r="AY156" s="18" t="s">
        <v>136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8" t="s">
        <v>113</v>
      </c>
      <c r="BK156" s="246">
        <f>ROUND(I156*H156,2)</f>
        <v>0</v>
      </c>
      <c r="BL156" s="18" t="s">
        <v>139</v>
      </c>
      <c r="BM156" s="245" t="s">
        <v>213</v>
      </c>
    </row>
    <row r="157" s="13" customFormat="1">
      <c r="A157" s="13"/>
      <c r="B157" s="252"/>
      <c r="C157" s="253"/>
      <c r="D157" s="254" t="s">
        <v>197</v>
      </c>
      <c r="E157" s="253"/>
      <c r="F157" s="256" t="s">
        <v>214</v>
      </c>
      <c r="G157" s="253"/>
      <c r="H157" s="257">
        <v>4.6349999999999998</v>
      </c>
      <c r="I157" s="258"/>
      <c r="J157" s="253"/>
      <c r="K157" s="253"/>
      <c r="L157" s="259"/>
      <c r="M157" s="260"/>
      <c r="N157" s="261"/>
      <c r="O157" s="261"/>
      <c r="P157" s="261"/>
      <c r="Q157" s="261"/>
      <c r="R157" s="261"/>
      <c r="S157" s="261"/>
      <c r="T157" s="26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3" t="s">
        <v>197</v>
      </c>
      <c r="AU157" s="263" t="s">
        <v>113</v>
      </c>
      <c r="AV157" s="13" t="s">
        <v>113</v>
      </c>
      <c r="AW157" s="13" t="s">
        <v>4</v>
      </c>
      <c r="AX157" s="13" t="s">
        <v>84</v>
      </c>
      <c r="AY157" s="263" t="s">
        <v>136</v>
      </c>
    </row>
    <row r="158" s="12" customFormat="1" ht="22.8" customHeight="1">
      <c r="A158" s="12"/>
      <c r="B158" s="218"/>
      <c r="C158" s="219"/>
      <c r="D158" s="220" t="s">
        <v>75</v>
      </c>
      <c r="E158" s="232" t="s">
        <v>152</v>
      </c>
      <c r="F158" s="232" t="s">
        <v>215</v>
      </c>
      <c r="G158" s="219"/>
      <c r="H158" s="219"/>
      <c r="I158" s="222"/>
      <c r="J158" s="233">
        <f>BK158</f>
        <v>0</v>
      </c>
      <c r="K158" s="219"/>
      <c r="L158" s="224"/>
      <c r="M158" s="225"/>
      <c r="N158" s="226"/>
      <c r="O158" s="226"/>
      <c r="P158" s="227">
        <f>SUM(P159:P208)</f>
        <v>0</v>
      </c>
      <c r="Q158" s="226"/>
      <c r="R158" s="227">
        <f>SUM(R159:R208)</f>
        <v>6.9364577099999991</v>
      </c>
      <c r="S158" s="226"/>
      <c r="T158" s="228">
        <f>SUM(T159:T208)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9" t="s">
        <v>84</v>
      </c>
      <c r="AT158" s="230" t="s">
        <v>75</v>
      </c>
      <c r="AU158" s="230" t="s">
        <v>84</v>
      </c>
      <c r="AY158" s="229" t="s">
        <v>136</v>
      </c>
      <c r="BK158" s="231">
        <f>SUM(BK159:BK208)</f>
        <v>0</v>
      </c>
    </row>
    <row r="159" s="2" customFormat="1" ht="24.15" customHeight="1">
      <c r="A159" s="39"/>
      <c r="B159" s="40"/>
      <c r="C159" s="234" t="s">
        <v>152</v>
      </c>
      <c r="D159" s="234" t="s">
        <v>140</v>
      </c>
      <c r="E159" s="235" t="s">
        <v>216</v>
      </c>
      <c r="F159" s="236" t="s">
        <v>217</v>
      </c>
      <c r="G159" s="237" t="s">
        <v>195</v>
      </c>
      <c r="H159" s="238">
        <v>104.285</v>
      </c>
      <c r="I159" s="239"/>
      <c r="J159" s="240">
        <f>ROUND(I159*H159,2)</f>
        <v>0</v>
      </c>
      <c r="K159" s="236" t="s">
        <v>144</v>
      </c>
      <c r="L159" s="45"/>
      <c r="M159" s="241" t="s">
        <v>1</v>
      </c>
      <c r="N159" s="242" t="s">
        <v>42</v>
      </c>
      <c r="O159" s="92"/>
      <c r="P159" s="243">
        <f>O159*H159</f>
        <v>0</v>
      </c>
      <c r="Q159" s="243">
        <v>0.0014</v>
      </c>
      <c r="R159" s="243">
        <f>Q159*H159</f>
        <v>0.14599899999999999</v>
      </c>
      <c r="S159" s="243">
        <v>0</v>
      </c>
      <c r="T159" s="24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5" t="s">
        <v>139</v>
      </c>
      <c r="AT159" s="245" t="s">
        <v>140</v>
      </c>
      <c r="AU159" s="245" t="s">
        <v>113</v>
      </c>
      <c r="AY159" s="18" t="s">
        <v>136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8" t="s">
        <v>113</v>
      </c>
      <c r="BK159" s="246">
        <f>ROUND(I159*H159,2)</f>
        <v>0</v>
      </c>
      <c r="BL159" s="18" t="s">
        <v>139</v>
      </c>
      <c r="BM159" s="245" t="s">
        <v>218</v>
      </c>
    </row>
    <row r="160" s="14" customFormat="1">
      <c r="A160" s="14"/>
      <c r="B160" s="274"/>
      <c r="C160" s="275"/>
      <c r="D160" s="254" t="s">
        <v>197</v>
      </c>
      <c r="E160" s="276" t="s">
        <v>1</v>
      </c>
      <c r="F160" s="277" t="s">
        <v>219</v>
      </c>
      <c r="G160" s="275"/>
      <c r="H160" s="276" t="s">
        <v>1</v>
      </c>
      <c r="I160" s="278"/>
      <c r="J160" s="275"/>
      <c r="K160" s="275"/>
      <c r="L160" s="279"/>
      <c r="M160" s="280"/>
      <c r="N160" s="281"/>
      <c r="O160" s="281"/>
      <c r="P160" s="281"/>
      <c r="Q160" s="281"/>
      <c r="R160" s="281"/>
      <c r="S160" s="281"/>
      <c r="T160" s="28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83" t="s">
        <v>197</v>
      </c>
      <c r="AU160" s="283" t="s">
        <v>113</v>
      </c>
      <c r="AV160" s="14" t="s">
        <v>84</v>
      </c>
      <c r="AW160" s="14" t="s">
        <v>32</v>
      </c>
      <c r="AX160" s="14" t="s">
        <v>76</v>
      </c>
      <c r="AY160" s="283" t="s">
        <v>136</v>
      </c>
    </row>
    <row r="161" s="14" customFormat="1">
      <c r="A161" s="14"/>
      <c r="B161" s="274"/>
      <c r="C161" s="275"/>
      <c r="D161" s="254" t="s">
        <v>197</v>
      </c>
      <c r="E161" s="276" t="s">
        <v>1</v>
      </c>
      <c r="F161" s="277" t="s">
        <v>220</v>
      </c>
      <c r="G161" s="275"/>
      <c r="H161" s="276" t="s">
        <v>1</v>
      </c>
      <c r="I161" s="278"/>
      <c r="J161" s="275"/>
      <c r="K161" s="275"/>
      <c r="L161" s="279"/>
      <c r="M161" s="280"/>
      <c r="N161" s="281"/>
      <c r="O161" s="281"/>
      <c r="P161" s="281"/>
      <c r="Q161" s="281"/>
      <c r="R161" s="281"/>
      <c r="S161" s="281"/>
      <c r="T161" s="28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83" t="s">
        <v>197</v>
      </c>
      <c r="AU161" s="283" t="s">
        <v>113</v>
      </c>
      <c r="AV161" s="14" t="s">
        <v>84</v>
      </c>
      <c r="AW161" s="14" t="s">
        <v>32</v>
      </c>
      <c r="AX161" s="14" t="s">
        <v>76</v>
      </c>
      <c r="AY161" s="283" t="s">
        <v>136</v>
      </c>
    </row>
    <row r="162" s="13" customFormat="1">
      <c r="A162" s="13"/>
      <c r="B162" s="252"/>
      <c r="C162" s="253"/>
      <c r="D162" s="254" t="s">
        <v>197</v>
      </c>
      <c r="E162" s="255" t="s">
        <v>1</v>
      </c>
      <c r="F162" s="256" t="s">
        <v>221</v>
      </c>
      <c r="G162" s="253"/>
      <c r="H162" s="257">
        <v>46.920000000000002</v>
      </c>
      <c r="I162" s="258"/>
      <c r="J162" s="253"/>
      <c r="K162" s="253"/>
      <c r="L162" s="259"/>
      <c r="M162" s="260"/>
      <c r="N162" s="261"/>
      <c r="O162" s="261"/>
      <c r="P162" s="261"/>
      <c r="Q162" s="261"/>
      <c r="R162" s="261"/>
      <c r="S162" s="261"/>
      <c r="T162" s="26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3" t="s">
        <v>197</v>
      </c>
      <c r="AU162" s="263" t="s">
        <v>113</v>
      </c>
      <c r="AV162" s="13" t="s">
        <v>113</v>
      </c>
      <c r="AW162" s="13" t="s">
        <v>32</v>
      </c>
      <c r="AX162" s="13" t="s">
        <v>76</v>
      </c>
      <c r="AY162" s="263" t="s">
        <v>136</v>
      </c>
    </row>
    <row r="163" s="13" customFormat="1">
      <c r="A163" s="13"/>
      <c r="B163" s="252"/>
      <c r="C163" s="253"/>
      <c r="D163" s="254" t="s">
        <v>197</v>
      </c>
      <c r="E163" s="255" t="s">
        <v>1</v>
      </c>
      <c r="F163" s="256" t="s">
        <v>222</v>
      </c>
      <c r="G163" s="253"/>
      <c r="H163" s="257">
        <v>-7.2850000000000001</v>
      </c>
      <c r="I163" s="258"/>
      <c r="J163" s="253"/>
      <c r="K163" s="253"/>
      <c r="L163" s="259"/>
      <c r="M163" s="260"/>
      <c r="N163" s="261"/>
      <c r="O163" s="261"/>
      <c r="P163" s="261"/>
      <c r="Q163" s="261"/>
      <c r="R163" s="261"/>
      <c r="S163" s="261"/>
      <c r="T163" s="26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3" t="s">
        <v>197</v>
      </c>
      <c r="AU163" s="263" t="s">
        <v>113</v>
      </c>
      <c r="AV163" s="13" t="s">
        <v>113</v>
      </c>
      <c r="AW163" s="13" t="s">
        <v>32</v>
      </c>
      <c r="AX163" s="13" t="s">
        <v>76</v>
      </c>
      <c r="AY163" s="263" t="s">
        <v>136</v>
      </c>
    </row>
    <row r="164" s="13" customFormat="1">
      <c r="A164" s="13"/>
      <c r="B164" s="252"/>
      <c r="C164" s="253"/>
      <c r="D164" s="254" t="s">
        <v>197</v>
      </c>
      <c r="E164" s="255" t="s">
        <v>1</v>
      </c>
      <c r="F164" s="256" t="s">
        <v>223</v>
      </c>
      <c r="G164" s="253"/>
      <c r="H164" s="257">
        <v>34.600000000000001</v>
      </c>
      <c r="I164" s="258"/>
      <c r="J164" s="253"/>
      <c r="K164" s="253"/>
      <c r="L164" s="259"/>
      <c r="M164" s="260"/>
      <c r="N164" s="261"/>
      <c r="O164" s="261"/>
      <c r="P164" s="261"/>
      <c r="Q164" s="261"/>
      <c r="R164" s="261"/>
      <c r="S164" s="261"/>
      <c r="T164" s="26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3" t="s">
        <v>197</v>
      </c>
      <c r="AU164" s="263" t="s">
        <v>113</v>
      </c>
      <c r="AV164" s="13" t="s">
        <v>113</v>
      </c>
      <c r="AW164" s="13" t="s">
        <v>32</v>
      </c>
      <c r="AX164" s="13" t="s">
        <v>76</v>
      </c>
      <c r="AY164" s="263" t="s">
        <v>136</v>
      </c>
    </row>
    <row r="165" s="13" customFormat="1">
      <c r="A165" s="13"/>
      <c r="B165" s="252"/>
      <c r="C165" s="253"/>
      <c r="D165" s="254" t="s">
        <v>197</v>
      </c>
      <c r="E165" s="255" t="s">
        <v>1</v>
      </c>
      <c r="F165" s="256" t="s">
        <v>224</v>
      </c>
      <c r="G165" s="253"/>
      <c r="H165" s="257">
        <v>-0.80000000000000004</v>
      </c>
      <c r="I165" s="258"/>
      <c r="J165" s="253"/>
      <c r="K165" s="253"/>
      <c r="L165" s="259"/>
      <c r="M165" s="260"/>
      <c r="N165" s="261"/>
      <c r="O165" s="261"/>
      <c r="P165" s="261"/>
      <c r="Q165" s="261"/>
      <c r="R165" s="261"/>
      <c r="S165" s="261"/>
      <c r="T165" s="26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3" t="s">
        <v>197</v>
      </c>
      <c r="AU165" s="263" t="s">
        <v>113</v>
      </c>
      <c r="AV165" s="13" t="s">
        <v>113</v>
      </c>
      <c r="AW165" s="13" t="s">
        <v>32</v>
      </c>
      <c r="AX165" s="13" t="s">
        <v>76</v>
      </c>
      <c r="AY165" s="263" t="s">
        <v>136</v>
      </c>
    </row>
    <row r="166" s="13" customFormat="1">
      <c r="A166" s="13"/>
      <c r="B166" s="252"/>
      <c r="C166" s="253"/>
      <c r="D166" s="254" t="s">
        <v>197</v>
      </c>
      <c r="E166" s="255" t="s">
        <v>1</v>
      </c>
      <c r="F166" s="256" t="s">
        <v>225</v>
      </c>
      <c r="G166" s="253"/>
      <c r="H166" s="257">
        <v>7.7999999999999998</v>
      </c>
      <c r="I166" s="258"/>
      <c r="J166" s="253"/>
      <c r="K166" s="253"/>
      <c r="L166" s="259"/>
      <c r="M166" s="260"/>
      <c r="N166" s="261"/>
      <c r="O166" s="261"/>
      <c r="P166" s="261"/>
      <c r="Q166" s="261"/>
      <c r="R166" s="261"/>
      <c r="S166" s="261"/>
      <c r="T166" s="26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3" t="s">
        <v>197</v>
      </c>
      <c r="AU166" s="263" t="s">
        <v>113</v>
      </c>
      <c r="AV166" s="13" t="s">
        <v>113</v>
      </c>
      <c r="AW166" s="13" t="s">
        <v>32</v>
      </c>
      <c r="AX166" s="13" t="s">
        <v>76</v>
      </c>
      <c r="AY166" s="263" t="s">
        <v>136</v>
      </c>
    </row>
    <row r="167" s="13" customFormat="1">
      <c r="A167" s="13"/>
      <c r="B167" s="252"/>
      <c r="C167" s="253"/>
      <c r="D167" s="254" t="s">
        <v>197</v>
      </c>
      <c r="E167" s="255" t="s">
        <v>1</v>
      </c>
      <c r="F167" s="256" t="s">
        <v>226</v>
      </c>
      <c r="G167" s="253"/>
      <c r="H167" s="257">
        <v>-0.80000000000000004</v>
      </c>
      <c r="I167" s="258"/>
      <c r="J167" s="253"/>
      <c r="K167" s="253"/>
      <c r="L167" s="259"/>
      <c r="M167" s="260"/>
      <c r="N167" s="261"/>
      <c r="O167" s="261"/>
      <c r="P167" s="261"/>
      <c r="Q167" s="261"/>
      <c r="R167" s="261"/>
      <c r="S167" s="261"/>
      <c r="T167" s="26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3" t="s">
        <v>197</v>
      </c>
      <c r="AU167" s="263" t="s">
        <v>113</v>
      </c>
      <c r="AV167" s="13" t="s">
        <v>113</v>
      </c>
      <c r="AW167" s="13" t="s">
        <v>32</v>
      </c>
      <c r="AX167" s="13" t="s">
        <v>76</v>
      </c>
      <c r="AY167" s="263" t="s">
        <v>136</v>
      </c>
    </row>
    <row r="168" s="13" customFormat="1">
      <c r="A168" s="13"/>
      <c r="B168" s="252"/>
      <c r="C168" s="253"/>
      <c r="D168" s="254" t="s">
        <v>197</v>
      </c>
      <c r="E168" s="255" t="s">
        <v>1</v>
      </c>
      <c r="F168" s="256" t="s">
        <v>227</v>
      </c>
      <c r="G168" s="253"/>
      <c r="H168" s="257">
        <v>29</v>
      </c>
      <c r="I168" s="258"/>
      <c r="J168" s="253"/>
      <c r="K168" s="253"/>
      <c r="L168" s="259"/>
      <c r="M168" s="260"/>
      <c r="N168" s="261"/>
      <c r="O168" s="261"/>
      <c r="P168" s="261"/>
      <c r="Q168" s="261"/>
      <c r="R168" s="261"/>
      <c r="S168" s="261"/>
      <c r="T168" s="26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3" t="s">
        <v>197</v>
      </c>
      <c r="AU168" s="263" t="s">
        <v>113</v>
      </c>
      <c r="AV168" s="13" t="s">
        <v>113</v>
      </c>
      <c r="AW168" s="13" t="s">
        <v>32</v>
      </c>
      <c r="AX168" s="13" t="s">
        <v>76</v>
      </c>
      <c r="AY168" s="263" t="s">
        <v>136</v>
      </c>
    </row>
    <row r="169" s="13" customFormat="1">
      <c r="A169" s="13"/>
      <c r="B169" s="252"/>
      <c r="C169" s="253"/>
      <c r="D169" s="254" t="s">
        <v>197</v>
      </c>
      <c r="E169" s="255" t="s">
        <v>1</v>
      </c>
      <c r="F169" s="256" t="s">
        <v>228</v>
      </c>
      <c r="G169" s="253"/>
      <c r="H169" s="257">
        <v>-5.1500000000000004</v>
      </c>
      <c r="I169" s="258"/>
      <c r="J169" s="253"/>
      <c r="K169" s="253"/>
      <c r="L169" s="259"/>
      <c r="M169" s="260"/>
      <c r="N169" s="261"/>
      <c r="O169" s="261"/>
      <c r="P169" s="261"/>
      <c r="Q169" s="261"/>
      <c r="R169" s="261"/>
      <c r="S169" s="261"/>
      <c r="T169" s="26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3" t="s">
        <v>197</v>
      </c>
      <c r="AU169" s="263" t="s">
        <v>113</v>
      </c>
      <c r="AV169" s="13" t="s">
        <v>113</v>
      </c>
      <c r="AW169" s="13" t="s">
        <v>32</v>
      </c>
      <c r="AX169" s="13" t="s">
        <v>76</v>
      </c>
      <c r="AY169" s="263" t="s">
        <v>136</v>
      </c>
    </row>
    <row r="170" s="15" customFormat="1">
      <c r="A170" s="15"/>
      <c r="B170" s="284"/>
      <c r="C170" s="285"/>
      <c r="D170" s="254" t="s">
        <v>197</v>
      </c>
      <c r="E170" s="286" t="s">
        <v>1</v>
      </c>
      <c r="F170" s="287" t="s">
        <v>229</v>
      </c>
      <c r="G170" s="285"/>
      <c r="H170" s="288">
        <v>104.285</v>
      </c>
      <c r="I170" s="289"/>
      <c r="J170" s="285"/>
      <c r="K170" s="285"/>
      <c r="L170" s="290"/>
      <c r="M170" s="291"/>
      <c r="N170" s="292"/>
      <c r="O170" s="292"/>
      <c r="P170" s="292"/>
      <c r="Q170" s="292"/>
      <c r="R170" s="292"/>
      <c r="S170" s="292"/>
      <c r="T170" s="29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94" t="s">
        <v>197</v>
      </c>
      <c r="AU170" s="294" t="s">
        <v>113</v>
      </c>
      <c r="AV170" s="15" t="s">
        <v>139</v>
      </c>
      <c r="AW170" s="15" t="s">
        <v>32</v>
      </c>
      <c r="AX170" s="15" t="s">
        <v>84</v>
      </c>
      <c r="AY170" s="294" t="s">
        <v>136</v>
      </c>
    </row>
    <row r="171" s="2" customFormat="1" ht="24.15" customHeight="1">
      <c r="A171" s="39"/>
      <c r="B171" s="40"/>
      <c r="C171" s="234" t="s">
        <v>156</v>
      </c>
      <c r="D171" s="234" t="s">
        <v>140</v>
      </c>
      <c r="E171" s="235" t="s">
        <v>230</v>
      </c>
      <c r="F171" s="236" t="s">
        <v>231</v>
      </c>
      <c r="G171" s="237" t="s">
        <v>195</v>
      </c>
      <c r="H171" s="238">
        <v>46.450000000000003</v>
      </c>
      <c r="I171" s="239"/>
      <c r="J171" s="240">
        <f>ROUND(I171*H171,2)</f>
        <v>0</v>
      </c>
      <c r="K171" s="236" t="s">
        <v>144</v>
      </c>
      <c r="L171" s="45"/>
      <c r="M171" s="241" t="s">
        <v>1</v>
      </c>
      <c r="N171" s="242" t="s">
        <v>42</v>
      </c>
      <c r="O171" s="92"/>
      <c r="P171" s="243">
        <f>O171*H171</f>
        <v>0</v>
      </c>
      <c r="Q171" s="243">
        <v>0.0080000000000000002</v>
      </c>
      <c r="R171" s="243">
        <f>Q171*H171</f>
        <v>0.37160000000000004</v>
      </c>
      <c r="S171" s="243">
        <v>0</v>
      </c>
      <c r="T171" s="244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5" t="s">
        <v>139</v>
      </c>
      <c r="AT171" s="245" t="s">
        <v>140</v>
      </c>
      <c r="AU171" s="245" t="s">
        <v>113</v>
      </c>
      <c r="AY171" s="18" t="s">
        <v>136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8" t="s">
        <v>113</v>
      </c>
      <c r="BK171" s="246">
        <f>ROUND(I171*H171,2)</f>
        <v>0</v>
      </c>
      <c r="BL171" s="18" t="s">
        <v>139</v>
      </c>
      <c r="BM171" s="245" t="s">
        <v>232</v>
      </c>
    </row>
    <row r="172" s="2" customFormat="1" ht="21.75" customHeight="1">
      <c r="A172" s="39"/>
      <c r="B172" s="40"/>
      <c r="C172" s="234" t="s">
        <v>212</v>
      </c>
      <c r="D172" s="234" t="s">
        <v>140</v>
      </c>
      <c r="E172" s="235" t="s">
        <v>233</v>
      </c>
      <c r="F172" s="236" t="s">
        <v>234</v>
      </c>
      <c r="G172" s="237" t="s">
        <v>195</v>
      </c>
      <c r="H172" s="238">
        <v>104.285</v>
      </c>
      <c r="I172" s="239"/>
      <c r="J172" s="240">
        <f>ROUND(I172*H172,2)</f>
        <v>0</v>
      </c>
      <c r="K172" s="236" t="s">
        <v>144</v>
      </c>
      <c r="L172" s="45"/>
      <c r="M172" s="241" t="s">
        <v>1</v>
      </c>
      <c r="N172" s="242" t="s">
        <v>42</v>
      </c>
      <c r="O172" s="92"/>
      <c r="P172" s="243">
        <f>O172*H172</f>
        <v>0</v>
      </c>
      <c r="Q172" s="243">
        <v>0.0043800000000000002</v>
      </c>
      <c r="R172" s="243">
        <f>Q172*H172</f>
        <v>0.45676830000000002</v>
      </c>
      <c r="S172" s="243">
        <v>0</v>
      </c>
      <c r="T172" s="24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5" t="s">
        <v>139</v>
      </c>
      <c r="AT172" s="245" t="s">
        <v>140</v>
      </c>
      <c r="AU172" s="245" t="s">
        <v>113</v>
      </c>
      <c r="AY172" s="18" t="s">
        <v>136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8" t="s">
        <v>113</v>
      </c>
      <c r="BK172" s="246">
        <f>ROUND(I172*H172,2)</f>
        <v>0</v>
      </c>
      <c r="BL172" s="18" t="s">
        <v>139</v>
      </c>
      <c r="BM172" s="245" t="s">
        <v>235</v>
      </c>
    </row>
    <row r="173" s="14" customFormat="1">
      <c r="A173" s="14"/>
      <c r="B173" s="274"/>
      <c r="C173" s="275"/>
      <c r="D173" s="254" t="s">
        <v>197</v>
      </c>
      <c r="E173" s="276" t="s">
        <v>1</v>
      </c>
      <c r="F173" s="277" t="s">
        <v>219</v>
      </c>
      <c r="G173" s="275"/>
      <c r="H173" s="276" t="s">
        <v>1</v>
      </c>
      <c r="I173" s="278"/>
      <c r="J173" s="275"/>
      <c r="K173" s="275"/>
      <c r="L173" s="279"/>
      <c r="M173" s="280"/>
      <c r="N173" s="281"/>
      <c r="O173" s="281"/>
      <c r="P173" s="281"/>
      <c r="Q173" s="281"/>
      <c r="R173" s="281"/>
      <c r="S173" s="281"/>
      <c r="T173" s="28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83" t="s">
        <v>197</v>
      </c>
      <c r="AU173" s="283" t="s">
        <v>113</v>
      </c>
      <c r="AV173" s="14" t="s">
        <v>84</v>
      </c>
      <c r="AW173" s="14" t="s">
        <v>32</v>
      </c>
      <c r="AX173" s="14" t="s">
        <v>76</v>
      </c>
      <c r="AY173" s="283" t="s">
        <v>136</v>
      </c>
    </row>
    <row r="174" s="14" customFormat="1">
      <c r="A174" s="14"/>
      <c r="B174" s="274"/>
      <c r="C174" s="275"/>
      <c r="D174" s="254" t="s">
        <v>197</v>
      </c>
      <c r="E174" s="276" t="s">
        <v>1</v>
      </c>
      <c r="F174" s="277" t="s">
        <v>220</v>
      </c>
      <c r="G174" s="275"/>
      <c r="H174" s="276" t="s">
        <v>1</v>
      </c>
      <c r="I174" s="278"/>
      <c r="J174" s="275"/>
      <c r="K174" s="275"/>
      <c r="L174" s="279"/>
      <c r="M174" s="280"/>
      <c r="N174" s="281"/>
      <c r="O174" s="281"/>
      <c r="P174" s="281"/>
      <c r="Q174" s="281"/>
      <c r="R174" s="281"/>
      <c r="S174" s="281"/>
      <c r="T174" s="28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83" t="s">
        <v>197</v>
      </c>
      <c r="AU174" s="283" t="s">
        <v>113</v>
      </c>
      <c r="AV174" s="14" t="s">
        <v>84</v>
      </c>
      <c r="AW174" s="14" t="s">
        <v>32</v>
      </c>
      <c r="AX174" s="14" t="s">
        <v>76</v>
      </c>
      <c r="AY174" s="283" t="s">
        <v>136</v>
      </c>
    </row>
    <row r="175" s="13" customFormat="1">
      <c r="A175" s="13"/>
      <c r="B175" s="252"/>
      <c r="C175" s="253"/>
      <c r="D175" s="254" t="s">
        <v>197</v>
      </c>
      <c r="E175" s="255" t="s">
        <v>1</v>
      </c>
      <c r="F175" s="256" t="s">
        <v>221</v>
      </c>
      <c r="G175" s="253"/>
      <c r="H175" s="257">
        <v>46.920000000000002</v>
      </c>
      <c r="I175" s="258"/>
      <c r="J175" s="253"/>
      <c r="K175" s="253"/>
      <c r="L175" s="259"/>
      <c r="M175" s="260"/>
      <c r="N175" s="261"/>
      <c r="O175" s="261"/>
      <c r="P175" s="261"/>
      <c r="Q175" s="261"/>
      <c r="R175" s="261"/>
      <c r="S175" s="261"/>
      <c r="T175" s="26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3" t="s">
        <v>197</v>
      </c>
      <c r="AU175" s="263" t="s">
        <v>113</v>
      </c>
      <c r="AV175" s="13" t="s">
        <v>113</v>
      </c>
      <c r="AW175" s="13" t="s">
        <v>32</v>
      </c>
      <c r="AX175" s="13" t="s">
        <v>76</v>
      </c>
      <c r="AY175" s="263" t="s">
        <v>136</v>
      </c>
    </row>
    <row r="176" s="13" customFormat="1">
      <c r="A176" s="13"/>
      <c r="B176" s="252"/>
      <c r="C176" s="253"/>
      <c r="D176" s="254" t="s">
        <v>197</v>
      </c>
      <c r="E176" s="255" t="s">
        <v>1</v>
      </c>
      <c r="F176" s="256" t="s">
        <v>222</v>
      </c>
      <c r="G176" s="253"/>
      <c r="H176" s="257">
        <v>-7.2850000000000001</v>
      </c>
      <c r="I176" s="258"/>
      <c r="J176" s="253"/>
      <c r="K176" s="253"/>
      <c r="L176" s="259"/>
      <c r="M176" s="260"/>
      <c r="N176" s="261"/>
      <c r="O176" s="261"/>
      <c r="P176" s="261"/>
      <c r="Q176" s="261"/>
      <c r="R176" s="261"/>
      <c r="S176" s="261"/>
      <c r="T176" s="26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3" t="s">
        <v>197</v>
      </c>
      <c r="AU176" s="263" t="s">
        <v>113</v>
      </c>
      <c r="AV176" s="13" t="s">
        <v>113</v>
      </c>
      <c r="AW176" s="13" t="s">
        <v>32</v>
      </c>
      <c r="AX176" s="13" t="s">
        <v>76</v>
      </c>
      <c r="AY176" s="263" t="s">
        <v>136</v>
      </c>
    </row>
    <row r="177" s="13" customFormat="1">
      <c r="A177" s="13"/>
      <c r="B177" s="252"/>
      <c r="C177" s="253"/>
      <c r="D177" s="254" t="s">
        <v>197</v>
      </c>
      <c r="E177" s="255" t="s">
        <v>1</v>
      </c>
      <c r="F177" s="256" t="s">
        <v>223</v>
      </c>
      <c r="G177" s="253"/>
      <c r="H177" s="257">
        <v>34.600000000000001</v>
      </c>
      <c r="I177" s="258"/>
      <c r="J177" s="253"/>
      <c r="K177" s="253"/>
      <c r="L177" s="259"/>
      <c r="M177" s="260"/>
      <c r="N177" s="261"/>
      <c r="O177" s="261"/>
      <c r="P177" s="261"/>
      <c r="Q177" s="261"/>
      <c r="R177" s="261"/>
      <c r="S177" s="261"/>
      <c r="T177" s="26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3" t="s">
        <v>197</v>
      </c>
      <c r="AU177" s="263" t="s">
        <v>113</v>
      </c>
      <c r="AV177" s="13" t="s">
        <v>113</v>
      </c>
      <c r="AW177" s="13" t="s">
        <v>32</v>
      </c>
      <c r="AX177" s="13" t="s">
        <v>76</v>
      </c>
      <c r="AY177" s="263" t="s">
        <v>136</v>
      </c>
    </row>
    <row r="178" s="13" customFormat="1">
      <c r="A178" s="13"/>
      <c r="B178" s="252"/>
      <c r="C178" s="253"/>
      <c r="D178" s="254" t="s">
        <v>197</v>
      </c>
      <c r="E178" s="255" t="s">
        <v>1</v>
      </c>
      <c r="F178" s="256" t="s">
        <v>224</v>
      </c>
      <c r="G178" s="253"/>
      <c r="H178" s="257">
        <v>-0.80000000000000004</v>
      </c>
      <c r="I178" s="258"/>
      <c r="J178" s="253"/>
      <c r="K178" s="253"/>
      <c r="L178" s="259"/>
      <c r="M178" s="260"/>
      <c r="N178" s="261"/>
      <c r="O178" s="261"/>
      <c r="P178" s="261"/>
      <c r="Q178" s="261"/>
      <c r="R178" s="261"/>
      <c r="S178" s="261"/>
      <c r="T178" s="26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3" t="s">
        <v>197</v>
      </c>
      <c r="AU178" s="263" t="s">
        <v>113</v>
      </c>
      <c r="AV178" s="13" t="s">
        <v>113</v>
      </c>
      <c r="AW178" s="13" t="s">
        <v>32</v>
      </c>
      <c r="AX178" s="13" t="s">
        <v>76</v>
      </c>
      <c r="AY178" s="263" t="s">
        <v>136</v>
      </c>
    </row>
    <row r="179" s="13" customFormat="1">
      <c r="A179" s="13"/>
      <c r="B179" s="252"/>
      <c r="C179" s="253"/>
      <c r="D179" s="254" t="s">
        <v>197</v>
      </c>
      <c r="E179" s="255" t="s">
        <v>1</v>
      </c>
      <c r="F179" s="256" t="s">
        <v>225</v>
      </c>
      <c r="G179" s="253"/>
      <c r="H179" s="257">
        <v>7.7999999999999998</v>
      </c>
      <c r="I179" s="258"/>
      <c r="J179" s="253"/>
      <c r="K179" s="253"/>
      <c r="L179" s="259"/>
      <c r="M179" s="260"/>
      <c r="N179" s="261"/>
      <c r="O179" s="261"/>
      <c r="P179" s="261"/>
      <c r="Q179" s="261"/>
      <c r="R179" s="261"/>
      <c r="S179" s="261"/>
      <c r="T179" s="26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3" t="s">
        <v>197</v>
      </c>
      <c r="AU179" s="263" t="s">
        <v>113</v>
      </c>
      <c r="AV179" s="13" t="s">
        <v>113</v>
      </c>
      <c r="AW179" s="13" t="s">
        <v>32</v>
      </c>
      <c r="AX179" s="13" t="s">
        <v>76</v>
      </c>
      <c r="AY179" s="263" t="s">
        <v>136</v>
      </c>
    </row>
    <row r="180" s="13" customFormat="1">
      <c r="A180" s="13"/>
      <c r="B180" s="252"/>
      <c r="C180" s="253"/>
      <c r="D180" s="254" t="s">
        <v>197</v>
      </c>
      <c r="E180" s="255" t="s">
        <v>1</v>
      </c>
      <c r="F180" s="256" t="s">
        <v>226</v>
      </c>
      <c r="G180" s="253"/>
      <c r="H180" s="257">
        <v>-0.80000000000000004</v>
      </c>
      <c r="I180" s="258"/>
      <c r="J180" s="253"/>
      <c r="K180" s="253"/>
      <c r="L180" s="259"/>
      <c r="M180" s="260"/>
      <c r="N180" s="261"/>
      <c r="O180" s="261"/>
      <c r="P180" s="261"/>
      <c r="Q180" s="261"/>
      <c r="R180" s="261"/>
      <c r="S180" s="261"/>
      <c r="T180" s="26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3" t="s">
        <v>197</v>
      </c>
      <c r="AU180" s="263" t="s">
        <v>113</v>
      </c>
      <c r="AV180" s="13" t="s">
        <v>113</v>
      </c>
      <c r="AW180" s="13" t="s">
        <v>32</v>
      </c>
      <c r="AX180" s="13" t="s">
        <v>76</v>
      </c>
      <c r="AY180" s="263" t="s">
        <v>136</v>
      </c>
    </row>
    <row r="181" s="13" customFormat="1">
      <c r="A181" s="13"/>
      <c r="B181" s="252"/>
      <c r="C181" s="253"/>
      <c r="D181" s="254" t="s">
        <v>197</v>
      </c>
      <c r="E181" s="255" t="s">
        <v>1</v>
      </c>
      <c r="F181" s="256" t="s">
        <v>227</v>
      </c>
      <c r="G181" s="253"/>
      <c r="H181" s="257">
        <v>29</v>
      </c>
      <c r="I181" s="258"/>
      <c r="J181" s="253"/>
      <c r="K181" s="253"/>
      <c r="L181" s="259"/>
      <c r="M181" s="260"/>
      <c r="N181" s="261"/>
      <c r="O181" s="261"/>
      <c r="P181" s="261"/>
      <c r="Q181" s="261"/>
      <c r="R181" s="261"/>
      <c r="S181" s="261"/>
      <c r="T181" s="26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3" t="s">
        <v>197</v>
      </c>
      <c r="AU181" s="263" t="s">
        <v>113</v>
      </c>
      <c r="AV181" s="13" t="s">
        <v>113</v>
      </c>
      <c r="AW181" s="13" t="s">
        <v>32</v>
      </c>
      <c r="AX181" s="13" t="s">
        <v>76</v>
      </c>
      <c r="AY181" s="263" t="s">
        <v>136</v>
      </c>
    </row>
    <row r="182" s="13" customFormat="1">
      <c r="A182" s="13"/>
      <c r="B182" s="252"/>
      <c r="C182" s="253"/>
      <c r="D182" s="254" t="s">
        <v>197</v>
      </c>
      <c r="E182" s="255" t="s">
        <v>1</v>
      </c>
      <c r="F182" s="256" t="s">
        <v>228</v>
      </c>
      <c r="G182" s="253"/>
      <c r="H182" s="257">
        <v>-5.1500000000000004</v>
      </c>
      <c r="I182" s="258"/>
      <c r="J182" s="253"/>
      <c r="K182" s="253"/>
      <c r="L182" s="259"/>
      <c r="M182" s="260"/>
      <c r="N182" s="261"/>
      <c r="O182" s="261"/>
      <c r="P182" s="261"/>
      <c r="Q182" s="261"/>
      <c r="R182" s="261"/>
      <c r="S182" s="261"/>
      <c r="T182" s="26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3" t="s">
        <v>197</v>
      </c>
      <c r="AU182" s="263" t="s">
        <v>113</v>
      </c>
      <c r="AV182" s="13" t="s">
        <v>113</v>
      </c>
      <c r="AW182" s="13" t="s">
        <v>32</v>
      </c>
      <c r="AX182" s="13" t="s">
        <v>76</v>
      </c>
      <c r="AY182" s="263" t="s">
        <v>136</v>
      </c>
    </row>
    <row r="183" s="15" customFormat="1">
      <c r="A183" s="15"/>
      <c r="B183" s="284"/>
      <c r="C183" s="285"/>
      <c r="D183" s="254" t="s">
        <v>197</v>
      </c>
      <c r="E183" s="286" t="s">
        <v>1</v>
      </c>
      <c r="F183" s="287" t="s">
        <v>229</v>
      </c>
      <c r="G183" s="285"/>
      <c r="H183" s="288">
        <v>104.285</v>
      </c>
      <c r="I183" s="289"/>
      <c r="J183" s="285"/>
      <c r="K183" s="285"/>
      <c r="L183" s="290"/>
      <c r="M183" s="291"/>
      <c r="N183" s="292"/>
      <c r="O183" s="292"/>
      <c r="P183" s="292"/>
      <c r="Q183" s="292"/>
      <c r="R183" s="292"/>
      <c r="S183" s="292"/>
      <c r="T183" s="29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94" t="s">
        <v>197</v>
      </c>
      <c r="AU183" s="294" t="s">
        <v>113</v>
      </c>
      <c r="AV183" s="15" t="s">
        <v>139</v>
      </c>
      <c r="AW183" s="15" t="s">
        <v>32</v>
      </c>
      <c r="AX183" s="15" t="s">
        <v>84</v>
      </c>
      <c r="AY183" s="294" t="s">
        <v>136</v>
      </c>
    </row>
    <row r="184" s="2" customFormat="1" ht="21.75" customHeight="1">
      <c r="A184" s="39"/>
      <c r="B184" s="40"/>
      <c r="C184" s="234" t="s">
        <v>236</v>
      </c>
      <c r="D184" s="234" t="s">
        <v>140</v>
      </c>
      <c r="E184" s="235" t="s">
        <v>237</v>
      </c>
      <c r="F184" s="236" t="s">
        <v>238</v>
      </c>
      <c r="G184" s="237" t="s">
        <v>195</v>
      </c>
      <c r="H184" s="238">
        <v>104.285</v>
      </c>
      <c r="I184" s="239"/>
      <c r="J184" s="240">
        <f>ROUND(I184*H184,2)</f>
        <v>0</v>
      </c>
      <c r="K184" s="236" t="s">
        <v>144</v>
      </c>
      <c r="L184" s="45"/>
      <c r="M184" s="241" t="s">
        <v>1</v>
      </c>
      <c r="N184" s="242" t="s">
        <v>42</v>
      </c>
      <c r="O184" s="92"/>
      <c r="P184" s="243">
        <f>O184*H184</f>
        <v>0</v>
      </c>
      <c r="Q184" s="243">
        <v>0.0030000000000000001</v>
      </c>
      <c r="R184" s="243">
        <f>Q184*H184</f>
        <v>0.31285499999999999</v>
      </c>
      <c r="S184" s="243">
        <v>0</v>
      </c>
      <c r="T184" s="24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5" t="s">
        <v>139</v>
      </c>
      <c r="AT184" s="245" t="s">
        <v>140</v>
      </c>
      <c r="AU184" s="245" t="s">
        <v>113</v>
      </c>
      <c r="AY184" s="18" t="s">
        <v>136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8" t="s">
        <v>113</v>
      </c>
      <c r="BK184" s="246">
        <f>ROUND(I184*H184,2)</f>
        <v>0</v>
      </c>
      <c r="BL184" s="18" t="s">
        <v>139</v>
      </c>
      <c r="BM184" s="245" t="s">
        <v>239</v>
      </c>
    </row>
    <row r="185" s="2" customFormat="1" ht="24.15" customHeight="1">
      <c r="A185" s="39"/>
      <c r="B185" s="40"/>
      <c r="C185" s="234" t="s">
        <v>240</v>
      </c>
      <c r="D185" s="234" t="s">
        <v>140</v>
      </c>
      <c r="E185" s="235" t="s">
        <v>241</v>
      </c>
      <c r="F185" s="236" t="s">
        <v>242</v>
      </c>
      <c r="G185" s="237" t="s">
        <v>195</v>
      </c>
      <c r="H185" s="238">
        <v>46.450000000000003</v>
      </c>
      <c r="I185" s="239"/>
      <c r="J185" s="240">
        <f>ROUND(I185*H185,2)</f>
        <v>0</v>
      </c>
      <c r="K185" s="236" t="s">
        <v>144</v>
      </c>
      <c r="L185" s="45"/>
      <c r="M185" s="241" t="s">
        <v>1</v>
      </c>
      <c r="N185" s="242" t="s">
        <v>42</v>
      </c>
      <c r="O185" s="92"/>
      <c r="P185" s="243">
        <f>O185*H185</f>
        <v>0</v>
      </c>
      <c r="Q185" s="243">
        <v>0.012</v>
      </c>
      <c r="R185" s="243">
        <f>Q185*H185</f>
        <v>0.55740000000000001</v>
      </c>
      <c r="S185" s="243">
        <v>0</v>
      </c>
      <c r="T185" s="24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5" t="s">
        <v>139</v>
      </c>
      <c r="AT185" s="245" t="s">
        <v>140</v>
      </c>
      <c r="AU185" s="245" t="s">
        <v>113</v>
      </c>
      <c r="AY185" s="18" t="s">
        <v>136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8" t="s">
        <v>113</v>
      </c>
      <c r="BK185" s="246">
        <f>ROUND(I185*H185,2)</f>
        <v>0</v>
      </c>
      <c r="BL185" s="18" t="s">
        <v>139</v>
      </c>
      <c r="BM185" s="245" t="s">
        <v>243</v>
      </c>
    </row>
    <row r="186" s="14" customFormat="1">
      <c r="A186" s="14"/>
      <c r="B186" s="274"/>
      <c r="C186" s="275"/>
      <c r="D186" s="254" t="s">
        <v>197</v>
      </c>
      <c r="E186" s="276" t="s">
        <v>1</v>
      </c>
      <c r="F186" s="277" t="s">
        <v>244</v>
      </c>
      <c r="G186" s="275"/>
      <c r="H186" s="276" t="s">
        <v>1</v>
      </c>
      <c r="I186" s="278"/>
      <c r="J186" s="275"/>
      <c r="K186" s="275"/>
      <c r="L186" s="279"/>
      <c r="M186" s="280"/>
      <c r="N186" s="281"/>
      <c r="O186" s="281"/>
      <c r="P186" s="281"/>
      <c r="Q186" s="281"/>
      <c r="R186" s="281"/>
      <c r="S186" s="281"/>
      <c r="T186" s="28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83" t="s">
        <v>197</v>
      </c>
      <c r="AU186" s="283" t="s">
        <v>113</v>
      </c>
      <c r="AV186" s="14" t="s">
        <v>84</v>
      </c>
      <c r="AW186" s="14" t="s">
        <v>32</v>
      </c>
      <c r="AX186" s="14" t="s">
        <v>76</v>
      </c>
      <c r="AY186" s="283" t="s">
        <v>136</v>
      </c>
    </row>
    <row r="187" s="14" customFormat="1">
      <c r="A187" s="14"/>
      <c r="B187" s="274"/>
      <c r="C187" s="275"/>
      <c r="D187" s="254" t="s">
        <v>197</v>
      </c>
      <c r="E187" s="276" t="s">
        <v>1</v>
      </c>
      <c r="F187" s="277" t="s">
        <v>220</v>
      </c>
      <c r="G187" s="275"/>
      <c r="H187" s="276" t="s">
        <v>1</v>
      </c>
      <c r="I187" s="278"/>
      <c r="J187" s="275"/>
      <c r="K187" s="275"/>
      <c r="L187" s="279"/>
      <c r="M187" s="280"/>
      <c r="N187" s="281"/>
      <c r="O187" s="281"/>
      <c r="P187" s="281"/>
      <c r="Q187" s="281"/>
      <c r="R187" s="281"/>
      <c r="S187" s="281"/>
      <c r="T187" s="28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83" t="s">
        <v>197</v>
      </c>
      <c r="AU187" s="283" t="s">
        <v>113</v>
      </c>
      <c r="AV187" s="14" t="s">
        <v>84</v>
      </c>
      <c r="AW187" s="14" t="s">
        <v>32</v>
      </c>
      <c r="AX187" s="14" t="s">
        <v>76</v>
      </c>
      <c r="AY187" s="283" t="s">
        <v>136</v>
      </c>
    </row>
    <row r="188" s="13" customFormat="1">
      <c r="A188" s="13"/>
      <c r="B188" s="252"/>
      <c r="C188" s="253"/>
      <c r="D188" s="254" t="s">
        <v>197</v>
      </c>
      <c r="E188" s="255" t="s">
        <v>1</v>
      </c>
      <c r="F188" s="256" t="s">
        <v>245</v>
      </c>
      <c r="G188" s="253"/>
      <c r="H188" s="257">
        <v>23.460000000000001</v>
      </c>
      <c r="I188" s="258"/>
      <c r="J188" s="253"/>
      <c r="K188" s="253"/>
      <c r="L188" s="259"/>
      <c r="M188" s="260"/>
      <c r="N188" s="261"/>
      <c r="O188" s="261"/>
      <c r="P188" s="261"/>
      <c r="Q188" s="261"/>
      <c r="R188" s="261"/>
      <c r="S188" s="261"/>
      <c r="T188" s="26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3" t="s">
        <v>197</v>
      </c>
      <c r="AU188" s="263" t="s">
        <v>113</v>
      </c>
      <c r="AV188" s="13" t="s">
        <v>113</v>
      </c>
      <c r="AW188" s="13" t="s">
        <v>32</v>
      </c>
      <c r="AX188" s="13" t="s">
        <v>76</v>
      </c>
      <c r="AY188" s="263" t="s">
        <v>136</v>
      </c>
    </row>
    <row r="189" s="13" customFormat="1">
      <c r="A189" s="13"/>
      <c r="B189" s="252"/>
      <c r="C189" s="253"/>
      <c r="D189" s="254" t="s">
        <v>197</v>
      </c>
      <c r="E189" s="255" t="s">
        <v>1</v>
      </c>
      <c r="F189" s="256" t="s">
        <v>246</v>
      </c>
      <c r="G189" s="253"/>
      <c r="H189" s="257">
        <v>-5.96</v>
      </c>
      <c r="I189" s="258"/>
      <c r="J189" s="253"/>
      <c r="K189" s="253"/>
      <c r="L189" s="259"/>
      <c r="M189" s="260"/>
      <c r="N189" s="261"/>
      <c r="O189" s="261"/>
      <c r="P189" s="261"/>
      <c r="Q189" s="261"/>
      <c r="R189" s="261"/>
      <c r="S189" s="261"/>
      <c r="T189" s="26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3" t="s">
        <v>197</v>
      </c>
      <c r="AU189" s="263" t="s">
        <v>113</v>
      </c>
      <c r="AV189" s="13" t="s">
        <v>113</v>
      </c>
      <c r="AW189" s="13" t="s">
        <v>32</v>
      </c>
      <c r="AX189" s="13" t="s">
        <v>76</v>
      </c>
      <c r="AY189" s="263" t="s">
        <v>136</v>
      </c>
    </row>
    <row r="190" s="13" customFormat="1">
      <c r="A190" s="13"/>
      <c r="B190" s="252"/>
      <c r="C190" s="253"/>
      <c r="D190" s="254" t="s">
        <v>197</v>
      </c>
      <c r="E190" s="255" t="s">
        <v>1</v>
      </c>
      <c r="F190" s="256" t="s">
        <v>247</v>
      </c>
      <c r="G190" s="253"/>
      <c r="H190" s="257">
        <v>17.300000000000001</v>
      </c>
      <c r="I190" s="258"/>
      <c r="J190" s="253"/>
      <c r="K190" s="253"/>
      <c r="L190" s="259"/>
      <c r="M190" s="260"/>
      <c r="N190" s="261"/>
      <c r="O190" s="261"/>
      <c r="P190" s="261"/>
      <c r="Q190" s="261"/>
      <c r="R190" s="261"/>
      <c r="S190" s="261"/>
      <c r="T190" s="26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3" t="s">
        <v>197</v>
      </c>
      <c r="AU190" s="263" t="s">
        <v>113</v>
      </c>
      <c r="AV190" s="13" t="s">
        <v>113</v>
      </c>
      <c r="AW190" s="13" t="s">
        <v>32</v>
      </c>
      <c r="AX190" s="13" t="s">
        <v>76</v>
      </c>
      <c r="AY190" s="263" t="s">
        <v>136</v>
      </c>
    </row>
    <row r="191" s="13" customFormat="1">
      <c r="A191" s="13"/>
      <c r="B191" s="252"/>
      <c r="C191" s="253"/>
      <c r="D191" s="254" t="s">
        <v>197</v>
      </c>
      <c r="E191" s="255" t="s">
        <v>1</v>
      </c>
      <c r="F191" s="256" t="s">
        <v>224</v>
      </c>
      <c r="G191" s="253"/>
      <c r="H191" s="257">
        <v>-0.80000000000000004</v>
      </c>
      <c r="I191" s="258"/>
      <c r="J191" s="253"/>
      <c r="K191" s="253"/>
      <c r="L191" s="259"/>
      <c r="M191" s="260"/>
      <c r="N191" s="261"/>
      <c r="O191" s="261"/>
      <c r="P191" s="261"/>
      <c r="Q191" s="261"/>
      <c r="R191" s="261"/>
      <c r="S191" s="261"/>
      <c r="T191" s="26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3" t="s">
        <v>197</v>
      </c>
      <c r="AU191" s="263" t="s">
        <v>113</v>
      </c>
      <c r="AV191" s="13" t="s">
        <v>113</v>
      </c>
      <c r="AW191" s="13" t="s">
        <v>32</v>
      </c>
      <c r="AX191" s="13" t="s">
        <v>76</v>
      </c>
      <c r="AY191" s="263" t="s">
        <v>136</v>
      </c>
    </row>
    <row r="192" s="13" customFormat="1">
      <c r="A192" s="13"/>
      <c r="B192" s="252"/>
      <c r="C192" s="253"/>
      <c r="D192" s="254" t="s">
        <v>197</v>
      </c>
      <c r="E192" s="255" t="s">
        <v>1</v>
      </c>
      <c r="F192" s="256" t="s">
        <v>248</v>
      </c>
      <c r="G192" s="253"/>
      <c r="H192" s="257">
        <v>3.8999999999999999</v>
      </c>
      <c r="I192" s="258"/>
      <c r="J192" s="253"/>
      <c r="K192" s="253"/>
      <c r="L192" s="259"/>
      <c r="M192" s="260"/>
      <c r="N192" s="261"/>
      <c r="O192" s="261"/>
      <c r="P192" s="261"/>
      <c r="Q192" s="261"/>
      <c r="R192" s="261"/>
      <c r="S192" s="261"/>
      <c r="T192" s="26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3" t="s">
        <v>197</v>
      </c>
      <c r="AU192" s="263" t="s">
        <v>113</v>
      </c>
      <c r="AV192" s="13" t="s">
        <v>113</v>
      </c>
      <c r="AW192" s="13" t="s">
        <v>32</v>
      </c>
      <c r="AX192" s="13" t="s">
        <v>76</v>
      </c>
      <c r="AY192" s="263" t="s">
        <v>136</v>
      </c>
    </row>
    <row r="193" s="13" customFormat="1">
      <c r="A193" s="13"/>
      <c r="B193" s="252"/>
      <c r="C193" s="253"/>
      <c r="D193" s="254" t="s">
        <v>197</v>
      </c>
      <c r="E193" s="255" t="s">
        <v>1</v>
      </c>
      <c r="F193" s="256" t="s">
        <v>226</v>
      </c>
      <c r="G193" s="253"/>
      <c r="H193" s="257">
        <v>-0.80000000000000004</v>
      </c>
      <c r="I193" s="258"/>
      <c r="J193" s="253"/>
      <c r="K193" s="253"/>
      <c r="L193" s="259"/>
      <c r="M193" s="260"/>
      <c r="N193" s="261"/>
      <c r="O193" s="261"/>
      <c r="P193" s="261"/>
      <c r="Q193" s="261"/>
      <c r="R193" s="261"/>
      <c r="S193" s="261"/>
      <c r="T193" s="26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3" t="s">
        <v>197</v>
      </c>
      <c r="AU193" s="263" t="s">
        <v>113</v>
      </c>
      <c r="AV193" s="13" t="s">
        <v>113</v>
      </c>
      <c r="AW193" s="13" t="s">
        <v>32</v>
      </c>
      <c r="AX193" s="13" t="s">
        <v>76</v>
      </c>
      <c r="AY193" s="263" t="s">
        <v>136</v>
      </c>
    </row>
    <row r="194" s="13" customFormat="1">
      <c r="A194" s="13"/>
      <c r="B194" s="252"/>
      <c r="C194" s="253"/>
      <c r="D194" s="254" t="s">
        <v>197</v>
      </c>
      <c r="E194" s="255" t="s">
        <v>1</v>
      </c>
      <c r="F194" s="256" t="s">
        <v>249</v>
      </c>
      <c r="G194" s="253"/>
      <c r="H194" s="257">
        <v>14.5</v>
      </c>
      <c r="I194" s="258"/>
      <c r="J194" s="253"/>
      <c r="K194" s="253"/>
      <c r="L194" s="259"/>
      <c r="M194" s="260"/>
      <c r="N194" s="261"/>
      <c r="O194" s="261"/>
      <c r="P194" s="261"/>
      <c r="Q194" s="261"/>
      <c r="R194" s="261"/>
      <c r="S194" s="261"/>
      <c r="T194" s="26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3" t="s">
        <v>197</v>
      </c>
      <c r="AU194" s="263" t="s">
        <v>113</v>
      </c>
      <c r="AV194" s="13" t="s">
        <v>113</v>
      </c>
      <c r="AW194" s="13" t="s">
        <v>32</v>
      </c>
      <c r="AX194" s="13" t="s">
        <v>76</v>
      </c>
      <c r="AY194" s="263" t="s">
        <v>136</v>
      </c>
    </row>
    <row r="195" s="13" customFormat="1">
      <c r="A195" s="13"/>
      <c r="B195" s="252"/>
      <c r="C195" s="253"/>
      <c r="D195" s="254" t="s">
        <v>197</v>
      </c>
      <c r="E195" s="255" t="s">
        <v>1</v>
      </c>
      <c r="F195" s="256" t="s">
        <v>228</v>
      </c>
      <c r="G195" s="253"/>
      <c r="H195" s="257">
        <v>-5.1500000000000004</v>
      </c>
      <c r="I195" s="258"/>
      <c r="J195" s="253"/>
      <c r="K195" s="253"/>
      <c r="L195" s="259"/>
      <c r="M195" s="260"/>
      <c r="N195" s="261"/>
      <c r="O195" s="261"/>
      <c r="P195" s="261"/>
      <c r="Q195" s="261"/>
      <c r="R195" s="261"/>
      <c r="S195" s="261"/>
      <c r="T195" s="26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3" t="s">
        <v>197</v>
      </c>
      <c r="AU195" s="263" t="s">
        <v>113</v>
      </c>
      <c r="AV195" s="13" t="s">
        <v>113</v>
      </c>
      <c r="AW195" s="13" t="s">
        <v>32</v>
      </c>
      <c r="AX195" s="13" t="s">
        <v>76</v>
      </c>
      <c r="AY195" s="263" t="s">
        <v>136</v>
      </c>
    </row>
    <row r="196" s="15" customFormat="1">
      <c r="A196" s="15"/>
      <c r="B196" s="284"/>
      <c r="C196" s="285"/>
      <c r="D196" s="254" t="s">
        <v>197</v>
      </c>
      <c r="E196" s="286" t="s">
        <v>1</v>
      </c>
      <c r="F196" s="287" t="s">
        <v>229</v>
      </c>
      <c r="G196" s="285"/>
      <c r="H196" s="288">
        <v>46.450000000000003</v>
      </c>
      <c r="I196" s="289"/>
      <c r="J196" s="285"/>
      <c r="K196" s="285"/>
      <c r="L196" s="290"/>
      <c r="M196" s="291"/>
      <c r="N196" s="292"/>
      <c r="O196" s="292"/>
      <c r="P196" s="292"/>
      <c r="Q196" s="292"/>
      <c r="R196" s="292"/>
      <c r="S196" s="292"/>
      <c r="T196" s="29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94" t="s">
        <v>197</v>
      </c>
      <c r="AU196" s="294" t="s">
        <v>113</v>
      </c>
      <c r="AV196" s="15" t="s">
        <v>139</v>
      </c>
      <c r="AW196" s="15" t="s">
        <v>32</v>
      </c>
      <c r="AX196" s="15" t="s">
        <v>84</v>
      </c>
      <c r="AY196" s="294" t="s">
        <v>136</v>
      </c>
    </row>
    <row r="197" s="2" customFormat="1" ht="21.75" customHeight="1">
      <c r="A197" s="39"/>
      <c r="B197" s="40"/>
      <c r="C197" s="234" t="s">
        <v>250</v>
      </c>
      <c r="D197" s="234" t="s">
        <v>140</v>
      </c>
      <c r="E197" s="235" t="s">
        <v>251</v>
      </c>
      <c r="F197" s="236" t="s">
        <v>252</v>
      </c>
      <c r="G197" s="237" t="s">
        <v>195</v>
      </c>
      <c r="H197" s="238">
        <v>46.450000000000003</v>
      </c>
      <c r="I197" s="239"/>
      <c r="J197" s="240">
        <f>ROUND(I197*H197,2)</f>
        <v>0</v>
      </c>
      <c r="K197" s="236" t="s">
        <v>144</v>
      </c>
      <c r="L197" s="45"/>
      <c r="M197" s="241" t="s">
        <v>1</v>
      </c>
      <c r="N197" s="242" t="s">
        <v>42</v>
      </c>
      <c r="O197" s="92"/>
      <c r="P197" s="243">
        <f>O197*H197</f>
        <v>0</v>
      </c>
      <c r="Q197" s="243">
        <v>0.016199999999999999</v>
      </c>
      <c r="R197" s="243">
        <f>Q197*H197</f>
        <v>0.75248999999999999</v>
      </c>
      <c r="S197" s="243">
        <v>0</v>
      </c>
      <c r="T197" s="244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5" t="s">
        <v>139</v>
      </c>
      <c r="AT197" s="245" t="s">
        <v>140</v>
      </c>
      <c r="AU197" s="245" t="s">
        <v>113</v>
      </c>
      <c r="AY197" s="18" t="s">
        <v>136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18" t="s">
        <v>113</v>
      </c>
      <c r="BK197" s="246">
        <f>ROUND(I197*H197,2)</f>
        <v>0</v>
      </c>
      <c r="BL197" s="18" t="s">
        <v>139</v>
      </c>
      <c r="BM197" s="245" t="s">
        <v>253</v>
      </c>
    </row>
    <row r="198" s="2" customFormat="1" ht="24.15" customHeight="1">
      <c r="A198" s="39"/>
      <c r="B198" s="40"/>
      <c r="C198" s="234" t="s">
        <v>8</v>
      </c>
      <c r="D198" s="234" t="s">
        <v>140</v>
      </c>
      <c r="E198" s="235" t="s">
        <v>254</v>
      </c>
      <c r="F198" s="236" t="s">
        <v>255</v>
      </c>
      <c r="G198" s="237" t="s">
        <v>195</v>
      </c>
      <c r="H198" s="238">
        <v>5.2649999999999997</v>
      </c>
      <c r="I198" s="239"/>
      <c r="J198" s="240">
        <f>ROUND(I198*H198,2)</f>
        <v>0</v>
      </c>
      <c r="K198" s="236" t="s">
        <v>144</v>
      </c>
      <c r="L198" s="45"/>
      <c r="M198" s="241" t="s">
        <v>1</v>
      </c>
      <c r="N198" s="242" t="s">
        <v>42</v>
      </c>
      <c r="O198" s="92"/>
      <c r="P198" s="243">
        <f>O198*H198</f>
        <v>0</v>
      </c>
      <c r="Q198" s="243">
        <v>0.034680000000000002</v>
      </c>
      <c r="R198" s="243">
        <f>Q198*H198</f>
        <v>0.18259020000000001</v>
      </c>
      <c r="S198" s="243">
        <v>0</v>
      </c>
      <c r="T198" s="244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5" t="s">
        <v>139</v>
      </c>
      <c r="AT198" s="245" t="s">
        <v>140</v>
      </c>
      <c r="AU198" s="245" t="s">
        <v>113</v>
      </c>
      <c r="AY198" s="18" t="s">
        <v>136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18" t="s">
        <v>113</v>
      </c>
      <c r="BK198" s="246">
        <f>ROUND(I198*H198,2)</f>
        <v>0</v>
      </c>
      <c r="BL198" s="18" t="s">
        <v>139</v>
      </c>
      <c r="BM198" s="245" t="s">
        <v>256</v>
      </c>
    </row>
    <row r="199" s="14" customFormat="1">
      <c r="A199" s="14"/>
      <c r="B199" s="274"/>
      <c r="C199" s="275"/>
      <c r="D199" s="254" t="s">
        <v>197</v>
      </c>
      <c r="E199" s="276" t="s">
        <v>1</v>
      </c>
      <c r="F199" s="277" t="s">
        <v>257</v>
      </c>
      <c r="G199" s="275"/>
      <c r="H199" s="276" t="s">
        <v>1</v>
      </c>
      <c r="I199" s="278"/>
      <c r="J199" s="275"/>
      <c r="K199" s="275"/>
      <c r="L199" s="279"/>
      <c r="M199" s="280"/>
      <c r="N199" s="281"/>
      <c r="O199" s="281"/>
      <c r="P199" s="281"/>
      <c r="Q199" s="281"/>
      <c r="R199" s="281"/>
      <c r="S199" s="281"/>
      <c r="T199" s="28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83" t="s">
        <v>197</v>
      </c>
      <c r="AU199" s="283" t="s">
        <v>113</v>
      </c>
      <c r="AV199" s="14" t="s">
        <v>84</v>
      </c>
      <c r="AW199" s="14" t="s">
        <v>32</v>
      </c>
      <c r="AX199" s="14" t="s">
        <v>76</v>
      </c>
      <c r="AY199" s="283" t="s">
        <v>136</v>
      </c>
    </row>
    <row r="200" s="13" customFormat="1">
      <c r="A200" s="13"/>
      <c r="B200" s="252"/>
      <c r="C200" s="253"/>
      <c r="D200" s="254" t="s">
        <v>197</v>
      </c>
      <c r="E200" s="255" t="s">
        <v>1</v>
      </c>
      <c r="F200" s="256" t="s">
        <v>258</v>
      </c>
      <c r="G200" s="253"/>
      <c r="H200" s="257">
        <v>3.1850000000000001</v>
      </c>
      <c r="I200" s="258"/>
      <c r="J200" s="253"/>
      <c r="K200" s="253"/>
      <c r="L200" s="259"/>
      <c r="M200" s="260"/>
      <c r="N200" s="261"/>
      <c r="O200" s="261"/>
      <c r="P200" s="261"/>
      <c r="Q200" s="261"/>
      <c r="R200" s="261"/>
      <c r="S200" s="261"/>
      <c r="T200" s="26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3" t="s">
        <v>197</v>
      </c>
      <c r="AU200" s="263" t="s">
        <v>113</v>
      </c>
      <c r="AV200" s="13" t="s">
        <v>113</v>
      </c>
      <c r="AW200" s="13" t="s">
        <v>32</v>
      </c>
      <c r="AX200" s="13" t="s">
        <v>76</v>
      </c>
      <c r="AY200" s="263" t="s">
        <v>136</v>
      </c>
    </row>
    <row r="201" s="14" customFormat="1">
      <c r="A201" s="14"/>
      <c r="B201" s="274"/>
      <c r="C201" s="275"/>
      <c r="D201" s="254" t="s">
        <v>197</v>
      </c>
      <c r="E201" s="276" t="s">
        <v>1</v>
      </c>
      <c r="F201" s="277" t="s">
        <v>259</v>
      </c>
      <c r="G201" s="275"/>
      <c r="H201" s="276" t="s">
        <v>1</v>
      </c>
      <c r="I201" s="278"/>
      <c r="J201" s="275"/>
      <c r="K201" s="275"/>
      <c r="L201" s="279"/>
      <c r="M201" s="280"/>
      <c r="N201" s="281"/>
      <c r="O201" s="281"/>
      <c r="P201" s="281"/>
      <c r="Q201" s="281"/>
      <c r="R201" s="281"/>
      <c r="S201" s="281"/>
      <c r="T201" s="28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83" t="s">
        <v>197</v>
      </c>
      <c r="AU201" s="283" t="s">
        <v>113</v>
      </c>
      <c r="AV201" s="14" t="s">
        <v>84</v>
      </c>
      <c r="AW201" s="14" t="s">
        <v>32</v>
      </c>
      <c r="AX201" s="14" t="s">
        <v>76</v>
      </c>
      <c r="AY201" s="283" t="s">
        <v>136</v>
      </c>
    </row>
    <row r="202" s="13" customFormat="1">
      <c r="A202" s="13"/>
      <c r="B202" s="252"/>
      <c r="C202" s="253"/>
      <c r="D202" s="254" t="s">
        <v>197</v>
      </c>
      <c r="E202" s="255" t="s">
        <v>1</v>
      </c>
      <c r="F202" s="256" t="s">
        <v>260</v>
      </c>
      <c r="G202" s="253"/>
      <c r="H202" s="257">
        <v>2.0800000000000001</v>
      </c>
      <c r="I202" s="258"/>
      <c r="J202" s="253"/>
      <c r="K202" s="253"/>
      <c r="L202" s="259"/>
      <c r="M202" s="260"/>
      <c r="N202" s="261"/>
      <c r="O202" s="261"/>
      <c r="P202" s="261"/>
      <c r="Q202" s="261"/>
      <c r="R202" s="261"/>
      <c r="S202" s="261"/>
      <c r="T202" s="26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3" t="s">
        <v>197</v>
      </c>
      <c r="AU202" s="263" t="s">
        <v>113</v>
      </c>
      <c r="AV202" s="13" t="s">
        <v>113</v>
      </c>
      <c r="AW202" s="13" t="s">
        <v>32</v>
      </c>
      <c r="AX202" s="13" t="s">
        <v>76</v>
      </c>
      <c r="AY202" s="263" t="s">
        <v>136</v>
      </c>
    </row>
    <row r="203" s="16" customFormat="1">
      <c r="A203" s="16"/>
      <c r="B203" s="295"/>
      <c r="C203" s="296"/>
      <c r="D203" s="254" t="s">
        <v>197</v>
      </c>
      <c r="E203" s="297" t="s">
        <v>1</v>
      </c>
      <c r="F203" s="298" t="s">
        <v>261</v>
      </c>
      <c r="G203" s="296"/>
      <c r="H203" s="299">
        <v>5.2649999999999997</v>
      </c>
      <c r="I203" s="300"/>
      <c r="J203" s="296"/>
      <c r="K203" s="296"/>
      <c r="L203" s="301"/>
      <c r="M203" s="302"/>
      <c r="N203" s="303"/>
      <c r="O203" s="303"/>
      <c r="P203" s="303"/>
      <c r="Q203" s="303"/>
      <c r="R203" s="303"/>
      <c r="S203" s="303"/>
      <c r="T203" s="304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305" t="s">
        <v>197</v>
      </c>
      <c r="AU203" s="305" t="s">
        <v>113</v>
      </c>
      <c r="AV203" s="16" t="s">
        <v>165</v>
      </c>
      <c r="AW203" s="16" t="s">
        <v>32</v>
      </c>
      <c r="AX203" s="16" t="s">
        <v>84</v>
      </c>
      <c r="AY203" s="305" t="s">
        <v>136</v>
      </c>
    </row>
    <row r="204" s="2" customFormat="1" ht="37.8" customHeight="1">
      <c r="A204" s="39"/>
      <c r="B204" s="40"/>
      <c r="C204" s="234" t="s">
        <v>262</v>
      </c>
      <c r="D204" s="234" t="s">
        <v>140</v>
      </c>
      <c r="E204" s="235" t="s">
        <v>263</v>
      </c>
      <c r="F204" s="236" t="s">
        <v>264</v>
      </c>
      <c r="G204" s="237" t="s">
        <v>195</v>
      </c>
      <c r="H204" s="238">
        <v>104.285</v>
      </c>
      <c r="I204" s="239"/>
      <c r="J204" s="240">
        <f>ROUND(I204*H204,2)</f>
        <v>0</v>
      </c>
      <c r="K204" s="236" t="s">
        <v>144</v>
      </c>
      <c r="L204" s="45"/>
      <c r="M204" s="241" t="s">
        <v>1</v>
      </c>
      <c r="N204" s="242" t="s">
        <v>42</v>
      </c>
      <c r="O204" s="92"/>
      <c r="P204" s="243">
        <f>O204*H204</f>
        <v>0</v>
      </c>
      <c r="Q204" s="243">
        <v>0.029499999999999998</v>
      </c>
      <c r="R204" s="243">
        <f>Q204*H204</f>
        <v>3.0764074999999997</v>
      </c>
      <c r="S204" s="243">
        <v>0</v>
      </c>
      <c r="T204" s="244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5" t="s">
        <v>139</v>
      </c>
      <c r="AT204" s="245" t="s">
        <v>140</v>
      </c>
      <c r="AU204" s="245" t="s">
        <v>113</v>
      </c>
      <c r="AY204" s="18" t="s">
        <v>136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18" t="s">
        <v>113</v>
      </c>
      <c r="BK204" s="246">
        <f>ROUND(I204*H204,2)</f>
        <v>0</v>
      </c>
      <c r="BL204" s="18" t="s">
        <v>139</v>
      </c>
      <c r="BM204" s="245" t="s">
        <v>265</v>
      </c>
    </row>
    <row r="205" s="2" customFormat="1" ht="16.5" customHeight="1">
      <c r="A205" s="39"/>
      <c r="B205" s="40"/>
      <c r="C205" s="234" t="s">
        <v>266</v>
      </c>
      <c r="D205" s="234" t="s">
        <v>140</v>
      </c>
      <c r="E205" s="235" t="s">
        <v>267</v>
      </c>
      <c r="F205" s="236" t="s">
        <v>268</v>
      </c>
      <c r="G205" s="237" t="s">
        <v>195</v>
      </c>
      <c r="H205" s="238">
        <v>46.450000000000003</v>
      </c>
      <c r="I205" s="239"/>
      <c r="J205" s="240">
        <f>ROUND(I205*H205,2)</f>
        <v>0</v>
      </c>
      <c r="K205" s="236" t="s">
        <v>144</v>
      </c>
      <c r="L205" s="45"/>
      <c r="M205" s="241" t="s">
        <v>1</v>
      </c>
      <c r="N205" s="242" t="s">
        <v>42</v>
      </c>
      <c r="O205" s="92"/>
      <c r="P205" s="243">
        <f>O205*H205</f>
        <v>0</v>
      </c>
      <c r="Q205" s="243">
        <v>0.0040000000000000001</v>
      </c>
      <c r="R205" s="243">
        <f>Q205*H205</f>
        <v>0.18580000000000002</v>
      </c>
      <c r="S205" s="243">
        <v>0</v>
      </c>
      <c r="T205" s="24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5" t="s">
        <v>139</v>
      </c>
      <c r="AT205" s="245" t="s">
        <v>140</v>
      </c>
      <c r="AU205" s="245" t="s">
        <v>113</v>
      </c>
      <c r="AY205" s="18" t="s">
        <v>136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18" t="s">
        <v>113</v>
      </c>
      <c r="BK205" s="246">
        <f>ROUND(I205*H205,2)</f>
        <v>0</v>
      </c>
      <c r="BL205" s="18" t="s">
        <v>139</v>
      </c>
      <c r="BM205" s="245" t="s">
        <v>269</v>
      </c>
    </row>
    <row r="206" s="2" customFormat="1" ht="33" customHeight="1">
      <c r="A206" s="39"/>
      <c r="B206" s="40"/>
      <c r="C206" s="234" t="s">
        <v>270</v>
      </c>
      <c r="D206" s="234" t="s">
        <v>140</v>
      </c>
      <c r="E206" s="235" t="s">
        <v>271</v>
      </c>
      <c r="F206" s="236" t="s">
        <v>272</v>
      </c>
      <c r="G206" s="237" t="s">
        <v>273</v>
      </c>
      <c r="H206" s="238">
        <v>0.33300000000000002</v>
      </c>
      <c r="I206" s="239"/>
      <c r="J206" s="240">
        <f>ROUND(I206*H206,2)</f>
        <v>0</v>
      </c>
      <c r="K206" s="236" t="s">
        <v>144</v>
      </c>
      <c r="L206" s="45"/>
      <c r="M206" s="241" t="s">
        <v>1</v>
      </c>
      <c r="N206" s="242" t="s">
        <v>42</v>
      </c>
      <c r="O206" s="92"/>
      <c r="P206" s="243">
        <f>O206*H206</f>
        <v>0</v>
      </c>
      <c r="Q206" s="243">
        <v>2.5018699999999998</v>
      </c>
      <c r="R206" s="243">
        <f>Q206*H206</f>
        <v>0.83312270999999993</v>
      </c>
      <c r="S206" s="243">
        <v>0</v>
      </c>
      <c r="T206" s="244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5" t="s">
        <v>139</v>
      </c>
      <c r="AT206" s="245" t="s">
        <v>140</v>
      </c>
      <c r="AU206" s="245" t="s">
        <v>113</v>
      </c>
      <c r="AY206" s="18" t="s">
        <v>136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8" t="s">
        <v>113</v>
      </c>
      <c r="BK206" s="246">
        <f>ROUND(I206*H206,2)</f>
        <v>0</v>
      </c>
      <c r="BL206" s="18" t="s">
        <v>139</v>
      </c>
      <c r="BM206" s="245" t="s">
        <v>274</v>
      </c>
    </row>
    <row r="207" s="2" customFormat="1" ht="24.15" customHeight="1">
      <c r="A207" s="39"/>
      <c r="B207" s="40"/>
      <c r="C207" s="234" t="s">
        <v>275</v>
      </c>
      <c r="D207" s="234" t="s">
        <v>140</v>
      </c>
      <c r="E207" s="235" t="s">
        <v>276</v>
      </c>
      <c r="F207" s="236" t="s">
        <v>277</v>
      </c>
      <c r="G207" s="237" t="s">
        <v>195</v>
      </c>
      <c r="H207" s="238">
        <v>0.97499999999999998</v>
      </c>
      <c r="I207" s="239"/>
      <c r="J207" s="240">
        <f>ROUND(I207*H207,2)</f>
        <v>0</v>
      </c>
      <c r="K207" s="236" t="s">
        <v>144</v>
      </c>
      <c r="L207" s="45"/>
      <c r="M207" s="241" t="s">
        <v>1</v>
      </c>
      <c r="N207" s="242" t="s">
        <v>42</v>
      </c>
      <c r="O207" s="92"/>
      <c r="P207" s="243">
        <f>O207*H207</f>
        <v>0</v>
      </c>
      <c r="Q207" s="243">
        <v>0.063</v>
      </c>
      <c r="R207" s="243">
        <f>Q207*H207</f>
        <v>0.061425</v>
      </c>
      <c r="S207" s="243">
        <v>0</v>
      </c>
      <c r="T207" s="244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5" t="s">
        <v>139</v>
      </c>
      <c r="AT207" s="245" t="s">
        <v>140</v>
      </c>
      <c r="AU207" s="245" t="s">
        <v>113</v>
      </c>
      <c r="AY207" s="18" t="s">
        <v>136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18" t="s">
        <v>113</v>
      </c>
      <c r="BK207" s="246">
        <f>ROUND(I207*H207,2)</f>
        <v>0</v>
      </c>
      <c r="BL207" s="18" t="s">
        <v>139</v>
      </c>
      <c r="BM207" s="245" t="s">
        <v>278</v>
      </c>
    </row>
    <row r="208" s="13" customFormat="1">
      <c r="A208" s="13"/>
      <c r="B208" s="252"/>
      <c r="C208" s="253"/>
      <c r="D208" s="254" t="s">
        <v>197</v>
      </c>
      <c r="E208" s="255" t="s">
        <v>1</v>
      </c>
      <c r="F208" s="256" t="s">
        <v>279</v>
      </c>
      <c r="G208" s="253"/>
      <c r="H208" s="257">
        <v>0.97499999999999998</v>
      </c>
      <c r="I208" s="258"/>
      <c r="J208" s="253"/>
      <c r="K208" s="253"/>
      <c r="L208" s="259"/>
      <c r="M208" s="260"/>
      <c r="N208" s="261"/>
      <c r="O208" s="261"/>
      <c r="P208" s="261"/>
      <c r="Q208" s="261"/>
      <c r="R208" s="261"/>
      <c r="S208" s="261"/>
      <c r="T208" s="26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3" t="s">
        <v>197</v>
      </c>
      <c r="AU208" s="263" t="s">
        <v>113</v>
      </c>
      <c r="AV208" s="13" t="s">
        <v>113</v>
      </c>
      <c r="AW208" s="13" t="s">
        <v>32</v>
      </c>
      <c r="AX208" s="13" t="s">
        <v>84</v>
      </c>
      <c r="AY208" s="263" t="s">
        <v>136</v>
      </c>
    </row>
    <row r="209" s="12" customFormat="1" ht="22.8" customHeight="1">
      <c r="A209" s="12"/>
      <c r="B209" s="218"/>
      <c r="C209" s="219"/>
      <c r="D209" s="220" t="s">
        <v>75</v>
      </c>
      <c r="E209" s="232" t="s">
        <v>236</v>
      </c>
      <c r="F209" s="232" t="s">
        <v>280</v>
      </c>
      <c r="G209" s="219"/>
      <c r="H209" s="219"/>
      <c r="I209" s="222"/>
      <c r="J209" s="233">
        <f>BK209</f>
        <v>0</v>
      </c>
      <c r="K209" s="219"/>
      <c r="L209" s="224"/>
      <c r="M209" s="225"/>
      <c r="N209" s="226"/>
      <c r="O209" s="226"/>
      <c r="P209" s="227">
        <f>SUM(P210:P266)</f>
        <v>0</v>
      </c>
      <c r="Q209" s="226"/>
      <c r="R209" s="227">
        <f>SUM(R210:R266)</f>
        <v>0.0868395</v>
      </c>
      <c r="S209" s="226"/>
      <c r="T209" s="228">
        <f>SUM(T210:T266)</f>
        <v>6.2770600000000005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9" t="s">
        <v>84</v>
      </c>
      <c r="AT209" s="230" t="s">
        <v>75</v>
      </c>
      <c r="AU209" s="230" t="s">
        <v>84</v>
      </c>
      <c r="AY209" s="229" t="s">
        <v>136</v>
      </c>
      <c r="BK209" s="231">
        <f>SUM(BK210:BK266)</f>
        <v>0</v>
      </c>
    </row>
    <row r="210" s="2" customFormat="1" ht="33" customHeight="1">
      <c r="A210" s="39"/>
      <c r="B210" s="40"/>
      <c r="C210" s="234" t="s">
        <v>281</v>
      </c>
      <c r="D210" s="234" t="s">
        <v>140</v>
      </c>
      <c r="E210" s="235" t="s">
        <v>282</v>
      </c>
      <c r="F210" s="236" t="s">
        <v>283</v>
      </c>
      <c r="G210" s="237" t="s">
        <v>195</v>
      </c>
      <c r="H210" s="238">
        <v>368.35000000000002</v>
      </c>
      <c r="I210" s="239"/>
      <c r="J210" s="240">
        <f>ROUND(I210*H210,2)</f>
        <v>0</v>
      </c>
      <c r="K210" s="236" t="s">
        <v>144</v>
      </c>
      <c r="L210" s="45"/>
      <c r="M210" s="241" t="s">
        <v>1</v>
      </c>
      <c r="N210" s="242" t="s">
        <v>42</v>
      </c>
      <c r="O210" s="92"/>
      <c r="P210" s="243">
        <f>O210*H210</f>
        <v>0</v>
      </c>
      <c r="Q210" s="243">
        <v>0.00012999999999999999</v>
      </c>
      <c r="R210" s="243">
        <f>Q210*H210</f>
        <v>0.047885499999999998</v>
      </c>
      <c r="S210" s="243">
        <v>0</v>
      </c>
      <c r="T210" s="244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5" t="s">
        <v>139</v>
      </c>
      <c r="AT210" s="245" t="s">
        <v>140</v>
      </c>
      <c r="AU210" s="245" t="s">
        <v>113</v>
      </c>
      <c r="AY210" s="18" t="s">
        <v>136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18" t="s">
        <v>113</v>
      </c>
      <c r="BK210" s="246">
        <f>ROUND(I210*H210,2)</f>
        <v>0</v>
      </c>
      <c r="BL210" s="18" t="s">
        <v>139</v>
      </c>
      <c r="BM210" s="245" t="s">
        <v>284</v>
      </c>
    </row>
    <row r="211" s="2" customFormat="1" ht="24.15" customHeight="1">
      <c r="A211" s="39"/>
      <c r="B211" s="40"/>
      <c r="C211" s="234" t="s">
        <v>285</v>
      </c>
      <c r="D211" s="234" t="s">
        <v>140</v>
      </c>
      <c r="E211" s="235" t="s">
        <v>286</v>
      </c>
      <c r="F211" s="236" t="s">
        <v>287</v>
      </c>
      <c r="G211" s="237" t="s">
        <v>195</v>
      </c>
      <c r="H211" s="238">
        <v>368.35000000000002</v>
      </c>
      <c r="I211" s="239"/>
      <c r="J211" s="240">
        <f>ROUND(I211*H211,2)</f>
        <v>0</v>
      </c>
      <c r="K211" s="236" t="s">
        <v>144</v>
      </c>
      <c r="L211" s="45"/>
      <c r="M211" s="241" t="s">
        <v>1</v>
      </c>
      <c r="N211" s="242" t="s">
        <v>42</v>
      </c>
      <c r="O211" s="92"/>
      <c r="P211" s="243">
        <f>O211*H211</f>
        <v>0</v>
      </c>
      <c r="Q211" s="243">
        <v>4.0000000000000003E-05</v>
      </c>
      <c r="R211" s="243">
        <f>Q211*H211</f>
        <v>0.014734000000000002</v>
      </c>
      <c r="S211" s="243">
        <v>0</v>
      </c>
      <c r="T211" s="244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5" t="s">
        <v>139</v>
      </c>
      <c r="AT211" s="245" t="s">
        <v>140</v>
      </c>
      <c r="AU211" s="245" t="s">
        <v>113</v>
      </c>
      <c r="AY211" s="18" t="s">
        <v>136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18" t="s">
        <v>113</v>
      </c>
      <c r="BK211" s="246">
        <f>ROUND(I211*H211,2)</f>
        <v>0</v>
      </c>
      <c r="BL211" s="18" t="s">
        <v>139</v>
      </c>
      <c r="BM211" s="245" t="s">
        <v>288</v>
      </c>
    </row>
    <row r="212" s="14" customFormat="1">
      <c r="A212" s="14"/>
      <c r="B212" s="274"/>
      <c r="C212" s="275"/>
      <c r="D212" s="254" t="s">
        <v>197</v>
      </c>
      <c r="E212" s="276" t="s">
        <v>1</v>
      </c>
      <c r="F212" s="277" t="s">
        <v>220</v>
      </c>
      <c r="G212" s="275"/>
      <c r="H212" s="276" t="s">
        <v>1</v>
      </c>
      <c r="I212" s="278"/>
      <c r="J212" s="275"/>
      <c r="K212" s="275"/>
      <c r="L212" s="279"/>
      <c r="M212" s="280"/>
      <c r="N212" s="281"/>
      <c r="O212" s="281"/>
      <c r="P212" s="281"/>
      <c r="Q212" s="281"/>
      <c r="R212" s="281"/>
      <c r="S212" s="281"/>
      <c r="T212" s="28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83" t="s">
        <v>197</v>
      </c>
      <c r="AU212" s="283" t="s">
        <v>113</v>
      </c>
      <c r="AV212" s="14" t="s">
        <v>84</v>
      </c>
      <c r="AW212" s="14" t="s">
        <v>32</v>
      </c>
      <c r="AX212" s="14" t="s">
        <v>76</v>
      </c>
      <c r="AY212" s="283" t="s">
        <v>136</v>
      </c>
    </row>
    <row r="213" s="13" customFormat="1">
      <c r="A213" s="13"/>
      <c r="B213" s="252"/>
      <c r="C213" s="253"/>
      <c r="D213" s="254" t="s">
        <v>197</v>
      </c>
      <c r="E213" s="255" t="s">
        <v>1</v>
      </c>
      <c r="F213" s="256" t="s">
        <v>289</v>
      </c>
      <c r="G213" s="253"/>
      <c r="H213" s="257">
        <v>8.4100000000000001</v>
      </c>
      <c r="I213" s="258"/>
      <c r="J213" s="253"/>
      <c r="K213" s="253"/>
      <c r="L213" s="259"/>
      <c r="M213" s="260"/>
      <c r="N213" s="261"/>
      <c r="O213" s="261"/>
      <c r="P213" s="261"/>
      <c r="Q213" s="261"/>
      <c r="R213" s="261"/>
      <c r="S213" s="261"/>
      <c r="T213" s="26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3" t="s">
        <v>197</v>
      </c>
      <c r="AU213" s="263" t="s">
        <v>113</v>
      </c>
      <c r="AV213" s="13" t="s">
        <v>113</v>
      </c>
      <c r="AW213" s="13" t="s">
        <v>32</v>
      </c>
      <c r="AX213" s="13" t="s">
        <v>76</v>
      </c>
      <c r="AY213" s="263" t="s">
        <v>136</v>
      </c>
    </row>
    <row r="214" s="13" customFormat="1">
      <c r="A214" s="13"/>
      <c r="B214" s="252"/>
      <c r="C214" s="253"/>
      <c r="D214" s="254" t="s">
        <v>197</v>
      </c>
      <c r="E214" s="255" t="s">
        <v>1</v>
      </c>
      <c r="F214" s="256" t="s">
        <v>290</v>
      </c>
      <c r="G214" s="253"/>
      <c r="H214" s="257">
        <v>40.859999999999999</v>
      </c>
      <c r="I214" s="258"/>
      <c r="J214" s="253"/>
      <c r="K214" s="253"/>
      <c r="L214" s="259"/>
      <c r="M214" s="260"/>
      <c r="N214" s="261"/>
      <c r="O214" s="261"/>
      <c r="P214" s="261"/>
      <c r="Q214" s="261"/>
      <c r="R214" s="261"/>
      <c r="S214" s="261"/>
      <c r="T214" s="26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3" t="s">
        <v>197</v>
      </c>
      <c r="AU214" s="263" t="s">
        <v>113</v>
      </c>
      <c r="AV214" s="13" t="s">
        <v>113</v>
      </c>
      <c r="AW214" s="13" t="s">
        <v>32</v>
      </c>
      <c r="AX214" s="13" t="s">
        <v>76</v>
      </c>
      <c r="AY214" s="263" t="s">
        <v>136</v>
      </c>
    </row>
    <row r="215" s="14" customFormat="1">
      <c r="A215" s="14"/>
      <c r="B215" s="274"/>
      <c r="C215" s="275"/>
      <c r="D215" s="254" t="s">
        <v>197</v>
      </c>
      <c r="E215" s="276" t="s">
        <v>1</v>
      </c>
      <c r="F215" s="277" t="s">
        <v>291</v>
      </c>
      <c r="G215" s="275"/>
      <c r="H215" s="276" t="s">
        <v>1</v>
      </c>
      <c r="I215" s="278"/>
      <c r="J215" s="275"/>
      <c r="K215" s="275"/>
      <c r="L215" s="279"/>
      <c r="M215" s="280"/>
      <c r="N215" s="281"/>
      <c r="O215" s="281"/>
      <c r="P215" s="281"/>
      <c r="Q215" s="281"/>
      <c r="R215" s="281"/>
      <c r="S215" s="281"/>
      <c r="T215" s="28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83" t="s">
        <v>197</v>
      </c>
      <c r="AU215" s="283" t="s">
        <v>113</v>
      </c>
      <c r="AV215" s="14" t="s">
        <v>84</v>
      </c>
      <c r="AW215" s="14" t="s">
        <v>32</v>
      </c>
      <c r="AX215" s="14" t="s">
        <v>76</v>
      </c>
      <c r="AY215" s="283" t="s">
        <v>136</v>
      </c>
    </row>
    <row r="216" s="13" customFormat="1">
      <c r="A216" s="13"/>
      <c r="B216" s="252"/>
      <c r="C216" s="253"/>
      <c r="D216" s="254" t="s">
        <v>197</v>
      </c>
      <c r="E216" s="255" t="s">
        <v>1</v>
      </c>
      <c r="F216" s="256" t="s">
        <v>292</v>
      </c>
      <c r="G216" s="253"/>
      <c r="H216" s="257">
        <v>114.19</v>
      </c>
      <c r="I216" s="258"/>
      <c r="J216" s="253"/>
      <c r="K216" s="253"/>
      <c r="L216" s="259"/>
      <c r="M216" s="260"/>
      <c r="N216" s="261"/>
      <c r="O216" s="261"/>
      <c r="P216" s="261"/>
      <c r="Q216" s="261"/>
      <c r="R216" s="261"/>
      <c r="S216" s="261"/>
      <c r="T216" s="26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3" t="s">
        <v>197</v>
      </c>
      <c r="AU216" s="263" t="s">
        <v>113</v>
      </c>
      <c r="AV216" s="13" t="s">
        <v>113</v>
      </c>
      <c r="AW216" s="13" t="s">
        <v>32</v>
      </c>
      <c r="AX216" s="13" t="s">
        <v>76</v>
      </c>
      <c r="AY216" s="263" t="s">
        <v>136</v>
      </c>
    </row>
    <row r="217" s="14" customFormat="1">
      <c r="A217" s="14"/>
      <c r="B217" s="274"/>
      <c r="C217" s="275"/>
      <c r="D217" s="254" t="s">
        <v>197</v>
      </c>
      <c r="E217" s="276" t="s">
        <v>1</v>
      </c>
      <c r="F217" s="277" t="s">
        <v>293</v>
      </c>
      <c r="G217" s="275"/>
      <c r="H217" s="276" t="s">
        <v>1</v>
      </c>
      <c r="I217" s="278"/>
      <c r="J217" s="275"/>
      <c r="K217" s="275"/>
      <c r="L217" s="279"/>
      <c r="M217" s="280"/>
      <c r="N217" s="281"/>
      <c r="O217" s="281"/>
      <c r="P217" s="281"/>
      <c r="Q217" s="281"/>
      <c r="R217" s="281"/>
      <c r="S217" s="281"/>
      <c r="T217" s="28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83" t="s">
        <v>197</v>
      </c>
      <c r="AU217" s="283" t="s">
        <v>113</v>
      </c>
      <c r="AV217" s="14" t="s">
        <v>84</v>
      </c>
      <c r="AW217" s="14" t="s">
        <v>32</v>
      </c>
      <c r="AX217" s="14" t="s">
        <v>76</v>
      </c>
      <c r="AY217" s="283" t="s">
        <v>136</v>
      </c>
    </row>
    <row r="218" s="13" customFormat="1">
      <c r="A218" s="13"/>
      <c r="B218" s="252"/>
      <c r="C218" s="253"/>
      <c r="D218" s="254" t="s">
        <v>197</v>
      </c>
      <c r="E218" s="255" t="s">
        <v>1</v>
      </c>
      <c r="F218" s="256" t="s">
        <v>294</v>
      </c>
      <c r="G218" s="253"/>
      <c r="H218" s="257">
        <v>147.22999999999999</v>
      </c>
      <c r="I218" s="258"/>
      <c r="J218" s="253"/>
      <c r="K218" s="253"/>
      <c r="L218" s="259"/>
      <c r="M218" s="260"/>
      <c r="N218" s="261"/>
      <c r="O218" s="261"/>
      <c r="P218" s="261"/>
      <c r="Q218" s="261"/>
      <c r="R218" s="261"/>
      <c r="S218" s="261"/>
      <c r="T218" s="26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3" t="s">
        <v>197</v>
      </c>
      <c r="AU218" s="263" t="s">
        <v>113</v>
      </c>
      <c r="AV218" s="13" t="s">
        <v>113</v>
      </c>
      <c r="AW218" s="13" t="s">
        <v>32</v>
      </c>
      <c r="AX218" s="13" t="s">
        <v>76</v>
      </c>
      <c r="AY218" s="263" t="s">
        <v>136</v>
      </c>
    </row>
    <row r="219" s="14" customFormat="1">
      <c r="A219" s="14"/>
      <c r="B219" s="274"/>
      <c r="C219" s="275"/>
      <c r="D219" s="254" t="s">
        <v>197</v>
      </c>
      <c r="E219" s="276" t="s">
        <v>1</v>
      </c>
      <c r="F219" s="277" t="s">
        <v>295</v>
      </c>
      <c r="G219" s="275"/>
      <c r="H219" s="276" t="s">
        <v>1</v>
      </c>
      <c r="I219" s="278"/>
      <c r="J219" s="275"/>
      <c r="K219" s="275"/>
      <c r="L219" s="279"/>
      <c r="M219" s="280"/>
      <c r="N219" s="281"/>
      <c r="O219" s="281"/>
      <c r="P219" s="281"/>
      <c r="Q219" s="281"/>
      <c r="R219" s="281"/>
      <c r="S219" s="281"/>
      <c r="T219" s="28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83" t="s">
        <v>197</v>
      </c>
      <c r="AU219" s="283" t="s">
        <v>113</v>
      </c>
      <c r="AV219" s="14" t="s">
        <v>84</v>
      </c>
      <c r="AW219" s="14" t="s">
        <v>32</v>
      </c>
      <c r="AX219" s="14" t="s">
        <v>76</v>
      </c>
      <c r="AY219" s="283" t="s">
        <v>136</v>
      </c>
    </row>
    <row r="220" s="13" customFormat="1">
      <c r="A220" s="13"/>
      <c r="B220" s="252"/>
      <c r="C220" s="253"/>
      <c r="D220" s="254" t="s">
        <v>197</v>
      </c>
      <c r="E220" s="255" t="s">
        <v>1</v>
      </c>
      <c r="F220" s="256" t="s">
        <v>296</v>
      </c>
      <c r="G220" s="253"/>
      <c r="H220" s="257">
        <v>57.659999999999997</v>
      </c>
      <c r="I220" s="258"/>
      <c r="J220" s="253"/>
      <c r="K220" s="253"/>
      <c r="L220" s="259"/>
      <c r="M220" s="260"/>
      <c r="N220" s="261"/>
      <c r="O220" s="261"/>
      <c r="P220" s="261"/>
      <c r="Q220" s="261"/>
      <c r="R220" s="261"/>
      <c r="S220" s="261"/>
      <c r="T220" s="26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3" t="s">
        <v>197</v>
      </c>
      <c r="AU220" s="263" t="s">
        <v>113</v>
      </c>
      <c r="AV220" s="13" t="s">
        <v>113</v>
      </c>
      <c r="AW220" s="13" t="s">
        <v>32</v>
      </c>
      <c r="AX220" s="13" t="s">
        <v>76</v>
      </c>
      <c r="AY220" s="263" t="s">
        <v>136</v>
      </c>
    </row>
    <row r="221" s="15" customFormat="1">
      <c r="A221" s="15"/>
      <c r="B221" s="284"/>
      <c r="C221" s="285"/>
      <c r="D221" s="254" t="s">
        <v>197</v>
      </c>
      <c r="E221" s="286" t="s">
        <v>1</v>
      </c>
      <c r="F221" s="287" t="s">
        <v>229</v>
      </c>
      <c r="G221" s="285"/>
      <c r="H221" s="288">
        <v>368.35000000000002</v>
      </c>
      <c r="I221" s="289"/>
      <c r="J221" s="285"/>
      <c r="K221" s="285"/>
      <c r="L221" s="290"/>
      <c r="M221" s="291"/>
      <c r="N221" s="292"/>
      <c r="O221" s="292"/>
      <c r="P221" s="292"/>
      <c r="Q221" s="292"/>
      <c r="R221" s="292"/>
      <c r="S221" s="292"/>
      <c r="T221" s="29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94" t="s">
        <v>197</v>
      </c>
      <c r="AU221" s="294" t="s">
        <v>113</v>
      </c>
      <c r="AV221" s="15" t="s">
        <v>139</v>
      </c>
      <c r="AW221" s="15" t="s">
        <v>32</v>
      </c>
      <c r="AX221" s="15" t="s">
        <v>84</v>
      </c>
      <c r="AY221" s="294" t="s">
        <v>136</v>
      </c>
    </row>
    <row r="222" s="2" customFormat="1" ht="16.5" customHeight="1">
      <c r="A222" s="39"/>
      <c r="B222" s="40"/>
      <c r="C222" s="234" t="s">
        <v>297</v>
      </c>
      <c r="D222" s="234" t="s">
        <v>140</v>
      </c>
      <c r="E222" s="235" t="s">
        <v>298</v>
      </c>
      <c r="F222" s="236" t="s">
        <v>299</v>
      </c>
      <c r="G222" s="237" t="s">
        <v>300</v>
      </c>
      <c r="H222" s="238">
        <v>2</v>
      </c>
      <c r="I222" s="239"/>
      <c r="J222" s="240">
        <f>ROUND(I222*H222,2)</f>
        <v>0</v>
      </c>
      <c r="K222" s="236" t="s">
        <v>144</v>
      </c>
      <c r="L222" s="45"/>
      <c r="M222" s="241" t="s">
        <v>1</v>
      </c>
      <c r="N222" s="242" t="s">
        <v>42</v>
      </c>
      <c r="O222" s="92"/>
      <c r="P222" s="243">
        <f>O222*H222</f>
        <v>0</v>
      </c>
      <c r="Q222" s="243">
        <v>0.00011</v>
      </c>
      <c r="R222" s="243">
        <f>Q222*H222</f>
        <v>0.00022000000000000001</v>
      </c>
      <c r="S222" s="243">
        <v>0</v>
      </c>
      <c r="T222" s="244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5" t="s">
        <v>139</v>
      </c>
      <c r="AT222" s="245" t="s">
        <v>140</v>
      </c>
      <c r="AU222" s="245" t="s">
        <v>113</v>
      </c>
      <c r="AY222" s="18" t="s">
        <v>136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18" t="s">
        <v>113</v>
      </c>
      <c r="BK222" s="246">
        <f>ROUND(I222*H222,2)</f>
        <v>0</v>
      </c>
      <c r="BL222" s="18" t="s">
        <v>139</v>
      </c>
      <c r="BM222" s="245" t="s">
        <v>301</v>
      </c>
    </row>
    <row r="223" s="2" customFormat="1" ht="16.5" customHeight="1">
      <c r="A223" s="39"/>
      <c r="B223" s="40"/>
      <c r="C223" s="264" t="s">
        <v>302</v>
      </c>
      <c r="D223" s="264" t="s">
        <v>209</v>
      </c>
      <c r="E223" s="265" t="s">
        <v>303</v>
      </c>
      <c r="F223" s="266" t="s">
        <v>304</v>
      </c>
      <c r="G223" s="267" t="s">
        <v>300</v>
      </c>
      <c r="H223" s="268">
        <v>2</v>
      </c>
      <c r="I223" s="269"/>
      <c r="J223" s="270">
        <f>ROUND(I223*H223,2)</f>
        <v>0</v>
      </c>
      <c r="K223" s="266" t="s">
        <v>144</v>
      </c>
      <c r="L223" s="271"/>
      <c r="M223" s="272" t="s">
        <v>1</v>
      </c>
      <c r="N223" s="273" t="s">
        <v>42</v>
      </c>
      <c r="O223" s="92"/>
      <c r="P223" s="243">
        <f>O223*H223</f>
        <v>0</v>
      </c>
      <c r="Q223" s="243">
        <v>0.012</v>
      </c>
      <c r="R223" s="243">
        <f>Q223*H223</f>
        <v>0.024</v>
      </c>
      <c r="S223" s="243">
        <v>0</v>
      </c>
      <c r="T223" s="244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5" t="s">
        <v>212</v>
      </c>
      <c r="AT223" s="245" t="s">
        <v>209</v>
      </c>
      <c r="AU223" s="245" t="s">
        <v>113</v>
      </c>
      <c r="AY223" s="18" t="s">
        <v>136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18" t="s">
        <v>113</v>
      </c>
      <c r="BK223" s="246">
        <f>ROUND(I223*H223,2)</f>
        <v>0</v>
      </c>
      <c r="BL223" s="18" t="s">
        <v>139</v>
      </c>
      <c r="BM223" s="245" t="s">
        <v>305</v>
      </c>
    </row>
    <row r="224" s="2" customFormat="1" ht="24.15" customHeight="1">
      <c r="A224" s="39"/>
      <c r="B224" s="40"/>
      <c r="C224" s="234" t="s">
        <v>7</v>
      </c>
      <c r="D224" s="234" t="s">
        <v>140</v>
      </c>
      <c r="E224" s="235" t="s">
        <v>306</v>
      </c>
      <c r="F224" s="236" t="s">
        <v>307</v>
      </c>
      <c r="G224" s="237" t="s">
        <v>195</v>
      </c>
      <c r="H224" s="238">
        <v>2.75</v>
      </c>
      <c r="I224" s="239"/>
      <c r="J224" s="240">
        <f>ROUND(I224*H224,2)</f>
        <v>0</v>
      </c>
      <c r="K224" s="236" t="s">
        <v>144</v>
      </c>
      <c r="L224" s="45"/>
      <c r="M224" s="241" t="s">
        <v>1</v>
      </c>
      <c r="N224" s="242" t="s">
        <v>42</v>
      </c>
      <c r="O224" s="92"/>
      <c r="P224" s="243">
        <f>O224*H224</f>
        <v>0</v>
      </c>
      <c r="Q224" s="243">
        <v>0</v>
      </c>
      <c r="R224" s="243">
        <f>Q224*H224</f>
        <v>0</v>
      </c>
      <c r="S224" s="243">
        <v>0.18099999999999999</v>
      </c>
      <c r="T224" s="244">
        <f>S224*H224</f>
        <v>0.49774999999999997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5" t="s">
        <v>139</v>
      </c>
      <c r="AT224" s="245" t="s">
        <v>140</v>
      </c>
      <c r="AU224" s="245" t="s">
        <v>113</v>
      </c>
      <c r="AY224" s="18" t="s">
        <v>136</v>
      </c>
      <c r="BE224" s="246">
        <f>IF(N224="základní",J224,0)</f>
        <v>0</v>
      </c>
      <c r="BF224" s="246">
        <f>IF(N224="snížená",J224,0)</f>
        <v>0</v>
      </c>
      <c r="BG224" s="246">
        <f>IF(N224="zákl. přenesená",J224,0)</f>
        <v>0</v>
      </c>
      <c r="BH224" s="246">
        <f>IF(N224="sníž. přenesená",J224,0)</f>
        <v>0</v>
      </c>
      <c r="BI224" s="246">
        <f>IF(N224="nulová",J224,0)</f>
        <v>0</v>
      </c>
      <c r="BJ224" s="18" t="s">
        <v>113</v>
      </c>
      <c r="BK224" s="246">
        <f>ROUND(I224*H224,2)</f>
        <v>0</v>
      </c>
      <c r="BL224" s="18" t="s">
        <v>139</v>
      </c>
      <c r="BM224" s="245" t="s">
        <v>308</v>
      </c>
    </row>
    <row r="225" s="13" customFormat="1">
      <c r="A225" s="13"/>
      <c r="B225" s="252"/>
      <c r="C225" s="253"/>
      <c r="D225" s="254" t="s">
        <v>197</v>
      </c>
      <c r="E225" s="255" t="s">
        <v>1</v>
      </c>
      <c r="F225" s="256" t="s">
        <v>309</v>
      </c>
      <c r="G225" s="253"/>
      <c r="H225" s="257">
        <v>4.3499999999999996</v>
      </c>
      <c r="I225" s="258"/>
      <c r="J225" s="253"/>
      <c r="K225" s="253"/>
      <c r="L225" s="259"/>
      <c r="M225" s="260"/>
      <c r="N225" s="261"/>
      <c r="O225" s="261"/>
      <c r="P225" s="261"/>
      <c r="Q225" s="261"/>
      <c r="R225" s="261"/>
      <c r="S225" s="261"/>
      <c r="T225" s="26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3" t="s">
        <v>197</v>
      </c>
      <c r="AU225" s="263" t="s">
        <v>113</v>
      </c>
      <c r="AV225" s="13" t="s">
        <v>113</v>
      </c>
      <c r="AW225" s="13" t="s">
        <v>32</v>
      </c>
      <c r="AX225" s="13" t="s">
        <v>76</v>
      </c>
      <c r="AY225" s="263" t="s">
        <v>136</v>
      </c>
    </row>
    <row r="226" s="13" customFormat="1">
      <c r="A226" s="13"/>
      <c r="B226" s="252"/>
      <c r="C226" s="253"/>
      <c r="D226" s="254" t="s">
        <v>197</v>
      </c>
      <c r="E226" s="255" t="s">
        <v>1</v>
      </c>
      <c r="F226" s="256" t="s">
        <v>310</v>
      </c>
      <c r="G226" s="253"/>
      <c r="H226" s="257">
        <v>-1.6000000000000001</v>
      </c>
      <c r="I226" s="258"/>
      <c r="J226" s="253"/>
      <c r="K226" s="253"/>
      <c r="L226" s="259"/>
      <c r="M226" s="260"/>
      <c r="N226" s="261"/>
      <c r="O226" s="261"/>
      <c r="P226" s="261"/>
      <c r="Q226" s="261"/>
      <c r="R226" s="261"/>
      <c r="S226" s="261"/>
      <c r="T226" s="26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3" t="s">
        <v>197</v>
      </c>
      <c r="AU226" s="263" t="s">
        <v>113</v>
      </c>
      <c r="AV226" s="13" t="s">
        <v>113</v>
      </c>
      <c r="AW226" s="13" t="s">
        <v>32</v>
      </c>
      <c r="AX226" s="13" t="s">
        <v>76</v>
      </c>
      <c r="AY226" s="263" t="s">
        <v>136</v>
      </c>
    </row>
    <row r="227" s="15" customFormat="1">
      <c r="A227" s="15"/>
      <c r="B227" s="284"/>
      <c r="C227" s="285"/>
      <c r="D227" s="254" t="s">
        <v>197</v>
      </c>
      <c r="E227" s="286" t="s">
        <v>1</v>
      </c>
      <c r="F227" s="287" t="s">
        <v>229</v>
      </c>
      <c r="G227" s="285"/>
      <c r="H227" s="288">
        <v>2.75</v>
      </c>
      <c r="I227" s="289"/>
      <c r="J227" s="285"/>
      <c r="K227" s="285"/>
      <c r="L227" s="290"/>
      <c r="M227" s="291"/>
      <c r="N227" s="292"/>
      <c r="O227" s="292"/>
      <c r="P227" s="292"/>
      <c r="Q227" s="292"/>
      <c r="R227" s="292"/>
      <c r="S227" s="292"/>
      <c r="T227" s="293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94" t="s">
        <v>197</v>
      </c>
      <c r="AU227" s="294" t="s">
        <v>113</v>
      </c>
      <c r="AV227" s="15" t="s">
        <v>139</v>
      </c>
      <c r="AW227" s="15" t="s">
        <v>32</v>
      </c>
      <c r="AX227" s="15" t="s">
        <v>84</v>
      </c>
      <c r="AY227" s="294" t="s">
        <v>136</v>
      </c>
    </row>
    <row r="228" s="2" customFormat="1" ht="37.8" customHeight="1">
      <c r="A228" s="39"/>
      <c r="B228" s="40"/>
      <c r="C228" s="234" t="s">
        <v>311</v>
      </c>
      <c r="D228" s="234" t="s">
        <v>140</v>
      </c>
      <c r="E228" s="235" t="s">
        <v>312</v>
      </c>
      <c r="F228" s="236" t="s">
        <v>313</v>
      </c>
      <c r="G228" s="237" t="s">
        <v>273</v>
      </c>
      <c r="H228" s="238">
        <v>0.33300000000000002</v>
      </c>
      <c r="I228" s="239"/>
      <c r="J228" s="240">
        <f>ROUND(I228*H228,2)</f>
        <v>0</v>
      </c>
      <c r="K228" s="236" t="s">
        <v>144</v>
      </c>
      <c r="L228" s="45"/>
      <c r="M228" s="241" t="s">
        <v>1</v>
      </c>
      <c r="N228" s="242" t="s">
        <v>42</v>
      </c>
      <c r="O228" s="92"/>
      <c r="P228" s="243">
        <f>O228*H228</f>
        <v>0</v>
      </c>
      <c r="Q228" s="243">
        <v>0</v>
      </c>
      <c r="R228" s="243">
        <f>Q228*H228</f>
        <v>0</v>
      </c>
      <c r="S228" s="243">
        <v>2.2000000000000002</v>
      </c>
      <c r="T228" s="244">
        <f>S228*H228</f>
        <v>0.73260000000000014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5" t="s">
        <v>139</v>
      </c>
      <c r="AT228" s="245" t="s">
        <v>140</v>
      </c>
      <c r="AU228" s="245" t="s">
        <v>113</v>
      </c>
      <c r="AY228" s="18" t="s">
        <v>136</v>
      </c>
      <c r="BE228" s="246">
        <f>IF(N228="základní",J228,0)</f>
        <v>0</v>
      </c>
      <c r="BF228" s="246">
        <f>IF(N228="snížená",J228,0)</f>
        <v>0</v>
      </c>
      <c r="BG228" s="246">
        <f>IF(N228="zákl. přenesená",J228,0)</f>
        <v>0</v>
      </c>
      <c r="BH228" s="246">
        <f>IF(N228="sníž. přenesená",J228,0)</f>
        <v>0</v>
      </c>
      <c r="BI228" s="246">
        <f>IF(N228="nulová",J228,0)</f>
        <v>0</v>
      </c>
      <c r="BJ228" s="18" t="s">
        <v>113</v>
      </c>
      <c r="BK228" s="246">
        <f>ROUND(I228*H228,2)</f>
        <v>0</v>
      </c>
      <c r="BL228" s="18" t="s">
        <v>139</v>
      </c>
      <c r="BM228" s="245" t="s">
        <v>314</v>
      </c>
    </row>
    <row r="229" s="13" customFormat="1">
      <c r="A229" s="13"/>
      <c r="B229" s="252"/>
      <c r="C229" s="253"/>
      <c r="D229" s="254" t="s">
        <v>197</v>
      </c>
      <c r="E229" s="255" t="s">
        <v>1</v>
      </c>
      <c r="F229" s="256" t="s">
        <v>315</v>
      </c>
      <c r="G229" s="253"/>
      <c r="H229" s="257">
        <v>0.33300000000000002</v>
      </c>
      <c r="I229" s="258"/>
      <c r="J229" s="253"/>
      <c r="K229" s="253"/>
      <c r="L229" s="259"/>
      <c r="M229" s="260"/>
      <c r="N229" s="261"/>
      <c r="O229" s="261"/>
      <c r="P229" s="261"/>
      <c r="Q229" s="261"/>
      <c r="R229" s="261"/>
      <c r="S229" s="261"/>
      <c r="T229" s="26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3" t="s">
        <v>197</v>
      </c>
      <c r="AU229" s="263" t="s">
        <v>113</v>
      </c>
      <c r="AV229" s="13" t="s">
        <v>113</v>
      </c>
      <c r="AW229" s="13" t="s">
        <v>32</v>
      </c>
      <c r="AX229" s="13" t="s">
        <v>84</v>
      </c>
      <c r="AY229" s="263" t="s">
        <v>136</v>
      </c>
    </row>
    <row r="230" s="2" customFormat="1" ht="24.15" customHeight="1">
      <c r="A230" s="39"/>
      <c r="B230" s="40"/>
      <c r="C230" s="234" t="s">
        <v>316</v>
      </c>
      <c r="D230" s="234" t="s">
        <v>140</v>
      </c>
      <c r="E230" s="235" t="s">
        <v>317</v>
      </c>
      <c r="F230" s="236" t="s">
        <v>318</v>
      </c>
      <c r="G230" s="237" t="s">
        <v>195</v>
      </c>
      <c r="H230" s="238">
        <v>3.3300000000000001</v>
      </c>
      <c r="I230" s="239"/>
      <c r="J230" s="240">
        <f>ROUND(I230*H230,2)</f>
        <v>0</v>
      </c>
      <c r="K230" s="236" t="s">
        <v>144</v>
      </c>
      <c r="L230" s="45"/>
      <c r="M230" s="241" t="s">
        <v>1</v>
      </c>
      <c r="N230" s="242" t="s">
        <v>42</v>
      </c>
      <c r="O230" s="92"/>
      <c r="P230" s="243">
        <f>O230*H230</f>
        <v>0</v>
      </c>
      <c r="Q230" s="243">
        <v>0</v>
      </c>
      <c r="R230" s="243">
        <f>Q230*H230</f>
        <v>0</v>
      </c>
      <c r="S230" s="243">
        <v>0.035000000000000003</v>
      </c>
      <c r="T230" s="244">
        <f>S230*H230</f>
        <v>0.11655000000000002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5" t="s">
        <v>139</v>
      </c>
      <c r="AT230" s="245" t="s">
        <v>140</v>
      </c>
      <c r="AU230" s="245" t="s">
        <v>113</v>
      </c>
      <c r="AY230" s="18" t="s">
        <v>136</v>
      </c>
      <c r="BE230" s="246">
        <f>IF(N230="základní",J230,0)</f>
        <v>0</v>
      </c>
      <c r="BF230" s="246">
        <f>IF(N230="snížená",J230,0)</f>
        <v>0</v>
      </c>
      <c r="BG230" s="246">
        <f>IF(N230="zákl. přenesená",J230,0)</f>
        <v>0</v>
      </c>
      <c r="BH230" s="246">
        <f>IF(N230="sníž. přenesená",J230,0)</f>
        <v>0</v>
      </c>
      <c r="BI230" s="246">
        <f>IF(N230="nulová",J230,0)</f>
        <v>0</v>
      </c>
      <c r="BJ230" s="18" t="s">
        <v>113</v>
      </c>
      <c r="BK230" s="246">
        <f>ROUND(I230*H230,2)</f>
        <v>0</v>
      </c>
      <c r="BL230" s="18" t="s">
        <v>139</v>
      </c>
      <c r="BM230" s="245" t="s">
        <v>319</v>
      </c>
    </row>
    <row r="231" s="14" customFormat="1">
      <c r="A231" s="14"/>
      <c r="B231" s="274"/>
      <c r="C231" s="275"/>
      <c r="D231" s="254" t="s">
        <v>197</v>
      </c>
      <c r="E231" s="276" t="s">
        <v>1</v>
      </c>
      <c r="F231" s="277" t="s">
        <v>220</v>
      </c>
      <c r="G231" s="275"/>
      <c r="H231" s="276" t="s">
        <v>1</v>
      </c>
      <c r="I231" s="278"/>
      <c r="J231" s="275"/>
      <c r="K231" s="275"/>
      <c r="L231" s="279"/>
      <c r="M231" s="280"/>
      <c r="N231" s="281"/>
      <c r="O231" s="281"/>
      <c r="P231" s="281"/>
      <c r="Q231" s="281"/>
      <c r="R231" s="281"/>
      <c r="S231" s="281"/>
      <c r="T231" s="28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83" t="s">
        <v>197</v>
      </c>
      <c r="AU231" s="283" t="s">
        <v>113</v>
      </c>
      <c r="AV231" s="14" t="s">
        <v>84</v>
      </c>
      <c r="AW231" s="14" t="s">
        <v>32</v>
      </c>
      <c r="AX231" s="14" t="s">
        <v>76</v>
      </c>
      <c r="AY231" s="283" t="s">
        <v>136</v>
      </c>
    </row>
    <row r="232" s="13" customFormat="1">
      <c r="A232" s="13"/>
      <c r="B232" s="252"/>
      <c r="C232" s="253"/>
      <c r="D232" s="254" t="s">
        <v>197</v>
      </c>
      <c r="E232" s="255" t="s">
        <v>1</v>
      </c>
      <c r="F232" s="256" t="s">
        <v>320</v>
      </c>
      <c r="G232" s="253"/>
      <c r="H232" s="257">
        <v>3.3300000000000001</v>
      </c>
      <c r="I232" s="258"/>
      <c r="J232" s="253"/>
      <c r="K232" s="253"/>
      <c r="L232" s="259"/>
      <c r="M232" s="260"/>
      <c r="N232" s="261"/>
      <c r="O232" s="261"/>
      <c r="P232" s="261"/>
      <c r="Q232" s="261"/>
      <c r="R232" s="261"/>
      <c r="S232" s="261"/>
      <c r="T232" s="26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3" t="s">
        <v>197</v>
      </c>
      <c r="AU232" s="263" t="s">
        <v>113</v>
      </c>
      <c r="AV232" s="13" t="s">
        <v>113</v>
      </c>
      <c r="AW232" s="13" t="s">
        <v>32</v>
      </c>
      <c r="AX232" s="13" t="s">
        <v>76</v>
      </c>
      <c r="AY232" s="263" t="s">
        <v>136</v>
      </c>
    </row>
    <row r="233" s="15" customFormat="1">
      <c r="A233" s="15"/>
      <c r="B233" s="284"/>
      <c r="C233" s="285"/>
      <c r="D233" s="254" t="s">
        <v>197</v>
      </c>
      <c r="E233" s="286" t="s">
        <v>1</v>
      </c>
      <c r="F233" s="287" t="s">
        <v>229</v>
      </c>
      <c r="G233" s="285"/>
      <c r="H233" s="288">
        <v>3.3300000000000001</v>
      </c>
      <c r="I233" s="289"/>
      <c r="J233" s="285"/>
      <c r="K233" s="285"/>
      <c r="L233" s="290"/>
      <c r="M233" s="291"/>
      <c r="N233" s="292"/>
      <c r="O233" s="292"/>
      <c r="P233" s="292"/>
      <c r="Q233" s="292"/>
      <c r="R233" s="292"/>
      <c r="S233" s="292"/>
      <c r="T233" s="29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94" t="s">
        <v>197</v>
      </c>
      <c r="AU233" s="294" t="s">
        <v>113</v>
      </c>
      <c r="AV233" s="15" t="s">
        <v>139</v>
      </c>
      <c r="AW233" s="15" t="s">
        <v>32</v>
      </c>
      <c r="AX233" s="15" t="s">
        <v>84</v>
      </c>
      <c r="AY233" s="294" t="s">
        <v>136</v>
      </c>
    </row>
    <row r="234" s="2" customFormat="1" ht="33" customHeight="1">
      <c r="A234" s="39"/>
      <c r="B234" s="40"/>
      <c r="C234" s="234" t="s">
        <v>321</v>
      </c>
      <c r="D234" s="234" t="s">
        <v>140</v>
      </c>
      <c r="E234" s="235" t="s">
        <v>322</v>
      </c>
      <c r="F234" s="236" t="s">
        <v>323</v>
      </c>
      <c r="G234" s="237" t="s">
        <v>195</v>
      </c>
      <c r="H234" s="238">
        <v>4.5</v>
      </c>
      <c r="I234" s="239"/>
      <c r="J234" s="240">
        <f>ROUND(I234*H234,2)</f>
        <v>0</v>
      </c>
      <c r="K234" s="236" t="s">
        <v>144</v>
      </c>
      <c r="L234" s="45"/>
      <c r="M234" s="241" t="s">
        <v>1</v>
      </c>
      <c r="N234" s="242" t="s">
        <v>42</v>
      </c>
      <c r="O234" s="92"/>
      <c r="P234" s="243">
        <f>O234*H234</f>
        <v>0</v>
      </c>
      <c r="Q234" s="243">
        <v>0</v>
      </c>
      <c r="R234" s="243">
        <f>Q234*H234</f>
        <v>0</v>
      </c>
      <c r="S234" s="243">
        <v>0.089999999999999997</v>
      </c>
      <c r="T234" s="244">
        <f>S234*H234</f>
        <v>0.40499999999999997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5" t="s">
        <v>139</v>
      </c>
      <c r="AT234" s="245" t="s">
        <v>140</v>
      </c>
      <c r="AU234" s="245" t="s">
        <v>113</v>
      </c>
      <c r="AY234" s="18" t="s">
        <v>136</v>
      </c>
      <c r="BE234" s="246">
        <f>IF(N234="základní",J234,0)</f>
        <v>0</v>
      </c>
      <c r="BF234" s="246">
        <f>IF(N234="snížená",J234,0)</f>
        <v>0</v>
      </c>
      <c r="BG234" s="246">
        <f>IF(N234="zákl. přenesená",J234,0)</f>
        <v>0</v>
      </c>
      <c r="BH234" s="246">
        <f>IF(N234="sníž. přenesená",J234,0)</f>
        <v>0</v>
      </c>
      <c r="BI234" s="246">
        <f>IF(N234="nulová",J234,0)</f>
        <v>0</v>
      </c>
      <c r="BJ234" s="18" t="s">
        <v>113</v>
      </c>
      <c r="BK234" s="246">
        <f>ROUND(I234*H234,2)</f>
        <v>0</v>
      </c>
      <c r="BL234" s="18" t="s">
        <v>139</v>
      </c>
      <c r="BM234" s="245" t="s">
        <v>324</v>
      </c>
    </row>
    <row r="235" s="14" customFormat="1">
      <c r="A235" s="14"/>
      <c r="B235" s="274"/>
      <c r="C235" s="275"/>
      <c r="D235" s="254" t="s">
        <v>197</v>
      </c>
      <c r="E235" s="276" t="s">
        <v>1</v>
      </c>
      <c r="F235" s="277" t="s">
        <v>220</v>
      </c>
      <c r="G235" s="275"/>
      <c r="H235" s="276" t="s">
        <v>1</v>
      </c>
      <c r="I235" s="278"/>
      <c r="J235" s="275"/>
      <c r="K235" s="275"/>
      <c r="L235" s="279"/>
      <c r="M235" s="280"/>
      <c r="N235" s="281"/>
      <c r="O235" s="281"/>
      <c r="P235" s="281"/>
      <c r="Q235" s="281"/>
      <c r="R235" s="281"/>
      <c r="S235" s="281"/>
      <c r="T235" s="28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83" t="s">
        <v>197</v>
      </c>
      <c r="AU235" s="283" t="s">
        <v>113</v>
      </c>
      <c r="AV235" s="14" t="s">
        <v>84</v>
      </c>
      <c r="AW235" s="14" t="s">
        <v>32</v>
      </c>
      <c r="AX235" s="14" t="s">
        <v>76</v>
      </c>
      <c r="AY235" s="283" t="s">
        <v>136</v>
      </c>
    </row>
    <row r="236" s="13" customFormat="1">
      <c r="A236" s="13"/>
      <c r="B236" s="252"/>
      <c r="C236" s="253"/>
      <c r="D236" s="254" t="s">
        <v>197</v>
      </c>
      <c r="E236" s="255" t="s">
        <v>1</v>
      </c>
      <c r="F236" s="256" t="s">
        <v>325</v>
      </c>
      <c r="G236" s="253"/>
      <c r="H236" s="257">
        <v>4.5</v>
      </c>
      <c r="I236" s="258"/>
      <c r="J236" s="253"/>
      <c r="K236" s="253"/>
      <c r="L236" s="259"/>
      <c r="M236" s="260"/>
      <c r="N236" s="261"/>
      <c r="O236" s="261"/>
      <c r="P236" s="261"/>
      <c r="Q236" s="261"/>
      <c r="R236" s="261"/>
      <c r="S236" s="261"/>
      <c r="T236" s="26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3" t="s">
        <v>197</v>
      </c>
      <c r="AU236" s="263" t="s">
        <v>113</v>
      </c>
      <c r="AV236" s="13" t="s">
        <v>113</v>
      </c>
      <c r="AW236" s="13" t="s">
        <v>32</v>
      </c>
      <c r="AX236" s="13" t="s">
        <v>76</v>
      </c>
      <c r="AY236" s="263" t="s">
        <v>136</v>
      </c>
    </row>
    <row r="237" s="15" customFormat="1">
      <c r="A237" s="15"/>
      <c r="B237" s="284"/>
      <c r="C237" s="285"/>
      <c r="D237" s="254" t="s">
        <v>197</v>
      </c>
      <c r="E237" s="286" t="s">
        <v>1</v>
      </c>
      <c r="F237" s="287" t="s">
        <v>229</v>
      </c>
      <c r="G237" s="285"/>
      <c r="H237" s="288">
        <v>4.5</v>
      </c>
      <c r="I237" s="289"/>
      <c r="J237" s="285"/>
      <c r="K237" s="285"/>
      <c r="L237" s="290"/>
      <c r="M237" s="291"/>
      <c r="N237" s="292"/>
      <c r="O237" s="292"/>
      <c r="P237" s="292"/>
      <c r="Q237" s="292"/>
      <c r="R237" s="292"/>
      <c r="S237" s="292"/>
      <c r="T237" s="293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94" t="s">
        <v>197</v>
      </c>
      <c r="AU237" s="294" t="s">
        <v>113</v>
      </c>
      <c r="AV237" s="15" t="s">
        <v>139</v>
      </c>
      <c r="AW237" s="15" t="s">
        <v>32</v>
      </c>
      <c r="AX237" s="15" t="s">
        <v>84</v>
      </c>
      <c r="AY237" s="294" t="s">
        <v>136</v>
      </c>
    </row>
    <row r="238" s="2" customFormat="1" ht="24.15" customHeight="1">
      <c r="A238" s="39"/>
      <c r="B238" s="40"/>
      <c r="C238" s="234" t="s">
        <v>326</v>
      </c>
      <c r="D238" s="234" t="s">
        <v>140</v>
      </c>
      <c r="E238" s="235" t="s">
        <v>327</v>
      </c>
      <c r="F238" s="236" t="s">
        <v>328</v>
      </c>
      <c r="G238" s="237" t="s">
        <v>195</v>
      </c>
      <c r="H238" s="238">
        <v>2.5499999999999998</v>
      </c>
      <c r="I238" s="239"/>
      <c r="J238" s="240">
        <f>ROUND(I238*H238,2)</f>
        <v>0</v>
      </c>
      <c r="K238" s="236" t="s">
        <v>144</v>
      </c>
      <c r="L238" s="45"/>
      <c r="M238" s="241" t="s">
        <v>1</v>
      </c>
      <c r="N238" s="242" t="s">
        <v>42</v>
      </c>
      <c r="O238" s="92"/>
      <c r="P238" s="243">
        <f>O238*H238</f>
        <v>0</v>
      </c>
      <c r="Q238" s="243">
        <v>0</v>
      </c>
      <c r="R238" s="243">
        <f>Q238*H238</f>
        <v>0</v>
      </c>
      <c r="S238" s="243">
        <v>0.053999999999999999</v>
      </c>
      <c r="T238" s="244">
        <f>S238*H238</f>
        <v>0.13769999999999999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5" t="s">
        <v>139</v>
      </c>
      <c r="AT238" s="245" t="s">
        <v>140</v>
      </c>
      <c r="AU238" s="245" t="s">
        <v>113</v>
      </c>
      <c r="AY238" s="18" t="s">
        <v>136</v>
      </c>
      <c r="BE238" s="246">
        <f>IF(N238="základní",J238,0)</f>
        <v>0</v>
      </c>
      <c r="BF238" s="246">
        <f>IF(N238="snížená",J238,0)</f>
        <v>0</v>
      </c>
      <c r="BG238" s="246">
        <f>IF(N238="zákl. přenesená",J238,0)</f>
        <v>0</v>
      </c>
      <c r="BH238" s="246">
        <f>IF(N238="sníž. přenesená",J238,0)</f>
        <v>0</v>
      </c>
      <c r="BI238" s="246">
        <f>IF(N238="nulová",J238,0)</f>
        <v>0</v>
      </c>
      <c r="BJ238" s="18" t="s">
        <v>113</v>
      </c>
      <c r="BK238" s="246">
        <f>ROUND(I238*H238,2)</f>
        <v>0</v>
      </c>
      <c r="BL238" s="18" t="s">
        <v>139</v>
      </c>
      <c r="BM238" s="245" t="s">
        <v>329</v>
      </c>
    </row>
    <row r="239" s="13" customFormat="1">
      <c r="A239" s="13"/>
      <c r="B239" s="252"/>
      <c r="C239" s="253"/>
      <c r="D239" s="254" t="s">
        <v>197</v>
      </c>
      <c r="E239" s="255" t="s">
        <v>1</v>
      </c>
      <c r="F239" s="256" t="s">
        <v>330</v>
      </c>
      <c r="G239" s="253"/>
      <c r="H239" s="257">
        <v>2.5499999999999998</v>
      </c>
      <c r="I239" s="258"/>
      <c r="J239" s="253"/>
      <c r="K239" s="253"/>
      <c r="L239" s="259"/>
      <c r="M239" s="260"/>
      <c r="N239" s="261"/>
      <c r="O239" s="261"/>
      <c r="P239" s="261"/>
      <c r="Q239" s="261"/>
      <c r="R239" s="261"/>
      <c r="S239" s="261"/>
      <c r="T239" s="26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3" t="s">
        <v>197</v>
      </c>
      <c r="AU239" s="263" t="s">
        <v>113</v>
      </c>
      <c r="AV239" s="13" t="s">
        <v>113</v>
      </c>
      <c r="AW239" s="13" t="s">
        <v>32</v>
      </c>
      <c r="AX239" s="13" t="s">
        <v>84</v>
      </c>
      <c r="AY239" s="263" t="s">
        <v>136</v>
      </c>
    </row>
    <row r="240" s="2" customFormat="1" ht="37.8" customHeight="1">
      <c r="A240" s="39"/>
      <c r="B240" s="40"/>
      <c r="C240" s="234" t="s">
        <v>331</v>
      </c>
      <c r="D240" s="234" t="s">
        <v>140</v>
      </c>
      <c r="E240" s="235" t="s">
        <v>332</v>
      </c>
      <c r="F240" s="236" t="s">
        <v>333</v>
      </c>
      <c r="G240" s="237" t="s">
        <v>195</v>
      </c>
      <c r="H240" s="238">
        <v>104.285</v>
      </c>
      <c r="I240" s="239"/>
      <c r="J240" s="240">
        <f>ROUND(I240*H240,2)</f>
        <v>0</v>
      </c>
      <c r="K240" s="236" t="s">
        <v>144</v>
      </c>
      <c r="L240" s="45"/>
      <c r="M240" s="241" t="s">
        <v>1</v>
      </c>
      <c r="N240" s="242" t="s">
        <v>42</v>
      </c>
      <c r="O240" s="92"/>
      <c r="P240" s="243">
        <f>O240*H240</f>
        <v>0</v>
      </c>
      <c r="Q240" s="243">
        <v>0</v>
      </c>
      <c r="R240" s="243">
        <f>Q240*H240</f>
        <v>0</v>
      </c>
      <c r="S240" s="243">
        <v>0.02</v>
      </c>
      <c r="T240" s="244">
        <f>S240*H240</f>
        <v>2.0857000000000001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5" t="s">
        <v>139</v>
      </c>
      <c r="AT240" s="245" t="s">
        <v>140</v>
      </c>
      <c r="AU240" s="245" t="s">
        <v>113</v>
      </c>
      <c r="AY240" s="18" t="s">
        <v>136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8" t="s">
        <v>113</v>
      </c>
      <c r="BK240" s="246">
        <f>ROUND(I240*H240,2)</f>
        <v>0</v>
      </c>
      <c r="BL240" s="18" t="s">
        <v>139</v>
      </c>
      <c r="BM240" s="245" t="s">
        <v>334</v>
      </c>
    </row>
    <row r="241" s="14" customFormat="1">
      <c r="A241" s="14"/>
      <c r="B241" s="274"/>
      <c r="C241" s="275"/>
      <c r="D241" s="254" t="s">
        <v>197</v>
      </c>
      <c r="E241" s="276" t="s">
        <v>1</v>
      </c>
      <c r="F241" s="277" t="s">
        <v>335</v>
      </c>
      <c r="G241" s="275"/>
      <c r="H241" s="276" t="s">
        <v>1</v>
      </c>
      <c r="I241" s="278"/>
      <c r="J241" s="275"/>
      <c r="K241" s="275"/>
      <c r="L241" s="279"/>
      <c r="M241" s="280"/>
      <c r="N241" s="281"/>
      <c r="O241" s="281"/>
      <c r="P241" s="281"/>
      <c r="Q241" s="281"/>
      <c r="R241" s="281"/>
      <c r="S241" s="281"/>
      <c r="T241" s="28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83" t="s">
        <v>197</v>
      </c>
      <c r="AU241" s="283" t="s">
        <v>113</v>
      </c>
      <c r="AV241" s="14" t="s">
        <v>84</v>
      </c>
      <c r="AW241" s="14" t="s">
        <v>32</v>
      </c>
      <c r="AX241" s="14" t="s">
        <v>76</v>
      </c>
      <c r="AY241" s="283" t="s">
        <v>136</v>
      </c>
    </row>
    <row r="242" s="14" customFormat="1">
      <c r="A242" s="14"/>
      <c r="B242" s="274"/>
      <c r="C242" s="275"/>
      <c r="D242" s="254" t="s">
        <v>197</v>
      </c>
      <c r="E242" s="276" t="s">
        <v>1</v>
      </c>
      <c r="F242" s="277" t="s">
        <v>220</v>
      </c>
      <c r="G242" s="275"/>
      <c r="H242" s="276" t="s">
        <v>1</v>
      </c>
      <c r="I242" s="278"/>
      <c r="J242" s="275"/>
      <c r="K242" s="275"/>
      <c r="L242" s="279"/>
      <c r="M242" s="280"/>
      <c r="N242" s="281"/>
      <c r="O242" s="281"/>
      <c r="P242" s="281"/>
      <c r="Q242" s="281"/>
      <c r="R242" s="281"/>
      <c r="S242" s="281"/>
      <c r="T242" s="28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83" t="s">
        <v>197</v>
      </c>
      <c r="AU242" s="283" t="s">
        <v>113</v>
      </c>
      <c r="AV242" s="14" t="s">
        <v>84</v>
      </c>
      <c r="AW242" s="14" t="s">
        <v>32</v>
      </c>
      <c r="AX242" s="14" t="s">
        <v>76</v>
      </c>
      <c r="AY242" s="283" t="s">
        <v>136</v>
      </c>
    </row>
    <row r="243" s="13" customFormat="1">
      <c r="A243" s="13"/>
      <c r="B243" s="252"/>
      <c r="C243" s="253"/>
      <c r="D243" s="254" t="s">
        <v>197</v>
      </c>
      <c r="E243" s="255" t="s">
        <v>1</v>
      </c>
      <c r="F243" s="256" t="s">
        <v>221</v>
      </c>
      <c r="G243" s="253"/>
      <c r="H243" s="257">
        <v>46.920000000000002</v>
      </c>
      <c r="I243" s="258"/>
      <c r="J243" s="253"/>
      <c r="K243" s="253"/>
      <c r="L243" s="259"/>
      <c r="M243" s="260"/>
      <c r="N243" s="261"/>
      <c r="O243" s="261"/>
      <c r="P243" s="261"/>
      <c r="Q243" s="261"/>
      <c r="R243" s="261"/>
      <c r="S243" s="261"/>
      <c r="T243" s="26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3" t="s">
        <v>197</v>
      </c>
      <c r="AU243" s="263" t="s">
        <v>113</v>
      </c>
      <c r="AV243" s="13" t="s">
        <v>113</v>
      </c>
      <c r="AW243" s="13" t="s">
        <v>32</v>
      </c>
      <c r="AX243" s="13" t="s">
        <v>76</v>
      </c>
      <c r="AY243" s="263" t="s">
        <v>136</v>
      </c>
    </row>
    <row r="244" s="13" customFormat="1">
      <c r="A244" s="13"/>
      <c r="B244" s="252"/>
      <c r="C244" s="253"/>
      <c r="D244" s="254" t="s">
        <v>197</v>
      </c>
      <c r="E244" s="255" t="s">
        <v>1</v>
      </c>
      <c r="F244" s="256" t="s">
        <v>222</v>
      </c>
      <c r="G244" s="253"/>
      <c r="H244" s="257">
        <v>-7.2850000000000001</v>
      </c>
      <c r="I244" s="258"/>
      <c r="J244" s="253"/>
      <c r="K244" s="253"/>
      <c r="L244" s="259"/>
      <c r="M244" s="260"/>
      <c r="N244" s="261"/>
      <c r="O244" s="261"/>
      <c r="P244" s="261"/>
      <c r="Q244" s="261"/>
      <c r="R244" s="261"/>
      <c r="S244" s="261"/>
      <c r="T244" s="26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3" t="s">
        <v>197</v>
      </c>
      <c r="AU244" s="263" t="s">
        <v>113</v>
      </c>
      <c r="AV244" s="13" t="s">
        <v>113</v>
      </c>
      <c r="AW244" s="13" t="s">
        <v>32</v>
      </c>
      <c r="AX244" s="13" t="s">
        <v>76</v>
      </c>
      <c r="AY244" s="263" t="s">
        <v>136</v>
      </c>
    </row>
    <row r="245" s="13" customFormat="1">
      <c r="A245" s="13"/>
      <c r="B245" s="252"/>
      <c r="C245" s="253"/>
      <c r="D245" s="254" t="s">
        <v>197</v>
      </c>
      <c r="E245" s="255" t="s">
        <v>1</v>
      </c>
      <c r="F245" s="256" t="s">
        <v>223</v>
      </c>
      <c r="G245" s="253"/>
      <c r="H245" s="257">
        <v>34.600000000000001</v>
      </c>
      <c r="I245" s="258"/>
      <c r="J245" s="253"/>
      <c r="K245" s="253"/>
      <c r="L245" s="259"/>
      <c r="M245" s="260"/>
      <c r="N245" s="261"/>
      <c r="O245" s="261"/>
      <c r="P245" s="261"/>
      <c r="Q245" s="261"/>
      <c r="R245" s="261"/>
      <c r="S245" s="261"/>
      <c r="T245" s="26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3" t="s">
        <v>197</v>
      </c>
      <c r="AU245" s="263" t="s">
        <v>113</v>
      </c>
      <c r="AV245" s="13" t="s">
        <v>113</v>
      </c>
      <c r="AW245" s="13" t="s">
        <v>32</v>
      </c>
      <c r="AX245" s="13" t="s">
        <v>76</v>
      </c>
      <c r="AY245" s="263" t="s">
        <v>136</v>
      </c>
    </row>
    <row r="246" s="13" customFormat="1">
      <c r="A246" s="13"/>
      <c r="B246" s="252"/>
      <c r="C246" s="253"/>
      <c r="D246" s="254" t="s">
        <v>197</v>
      </c>
      <c r="E246" s="255" t="s">
        <v>1</v>
      </c>
      <c r="F246" s="256" t="s">
        <v>224</v>
      </c>
      <c r="G246" s="253"/>
      <c r="H246" s="257">
        <v>-0.80000000000000004</v>
      </c>
      <c r="I246" s="258"/>
      <c r="J246" s="253"/>
      <c r="K246" s="253"/>
      <c r="L246" s="259"/>
      <c r="M246" s="260"/>
      <c r="N246" s="261"/>
      <c r="O246" s="261"/>
      <c r="P246" s="261"/>
      <c r="Q246" s="261"/>
      <c r="R246" s="261"/>
      <c r="S246" s="261"/>
      <c r="T246" s="26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3" t="s">
        <v>197</v>
      </c>
      <c r="AU246" s="263" t="s">
        <v>113</v>
      </c>
      <c r="AV246" s="13" t="s">
        <v>113</v>
      </c>
      <c r="AW246" s="13" t="s">
        <v>32</v>
      </c>
      <c r="AX246" s="13" t="s">
        <v>76</v>
      </c>
      <c r="AY246" s="263" t="s">
        <v>136</v>
      </c>
    </row>
    <row r="247" s="13" customFormat="1">
      <c r="A247" s="13"/>
      <c r="B247" s="252"/>
      <c r="C247" s="253"/>
      <c r="D247" s="254" t="s">
        <v>197</v>
      </c>
      <c r="E247" s="255" t="s">
        <v>1</v>
      </c>
      <c r="F247" s="256" t="s">
        <v>225</v>
      </c>
      <c r="G247" s="253"/>
      <c r="H247" s="257">
        <v>7.7999999999999998</v>
      </c>
      <c r="I247" s="258"/>
      <c r="J247" s="253"/>
      <c r="K247" s="253"/>
      <c r="L247" s="259"/>
      <c r="M247" s="260"/>
      <c r="N247" s="261"/>
      <c r="O247" s="261"/>
      <c r="P247" s="261"/>
      <c r="Q247" s="261"/>
      <c r="R247" s="261"/>
      <c r="S247" s="261"/>
      <c r="T247" s="26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3" t="s">
        <v>197</v>
      </c>
      <c r="AU247" s="263" t="s">
        <v>113</v>
      </c>
      <c r="AV247" s="13" t="s">
        <v>113</v>
      </c>
      <c r="AW247" s="13" t="s">
        <v>32</v>
      </c>
      <c r="AX247" s="13" t="s">
        <v>76</v>
      </c>
      <c r="AY247" s="263" t="s">
        <v>136</v>
      </c>
    </row>
    <row r="248" s="13" customFormat="1">
      <c r="A248" s="13"/>
      <c r="B248" s="252"/>
      <c r="C248" s="253"/>
      <c r="D248" s="254" t="s">
        <v>197</v>
      </c>
      <c r="E248" s="255" t="s">
        <v>1</v>
      </c>
      <c r="F248" s="256" t="s">
        <v>226</v>
      </c>
      <c r="G248" s="253"/>
      <c r="H248" s="257">
        <v>-0.80000000000000004</v>
      </c>
      <c r="I248" s="258"/>
      <c r="J248" s="253"/>
      <c r="K248" s="253"/>
      <c r="L248" s="259"/>
      <c r="M248" s="260"/>
      <c r="N248" s="261"/>
      <c r="O248" s="261"/>
      <c r="P248" s="261"/>
      <c r="Q248" s="261"/>
      <c r="R248" s="261"/>
      <c r="S248" s="261"/>
      <c r="T248" s="26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3" t="s">
        <v>197</v>
      </c>
      <c r="AU248" s="263" t="s">
        <v>113</v>
      </c>
      <c r="AV248" s="13" t="s">
        <v>113</v>
      </c>
      <c r="AW248" s="13" t="s">
        <v>32</v>
      </c>
      <c r="AX248" s="13" t="s">
        <v>76</v>
      </c>
      <c r="AY248" s="263" t="s">
        <v>136</v>
      </c>
    </row>
    <row r="249" s="13" customFormat="1">
      <c r="A249" s="13"/>
      <c r="B249" s="252"/>
      <c r="C249" s="253"/>
      <c r="D249" s="254" t="s">
        <v>197</v>
      </c>
      <c r="E249" s="255" t="s">
        <v>1</v>
      </c>
      <c r="F249" s="256" t="s">
        <v>227</v>
      </c>
      <c r="G249" s="253"/>
      <c r="H249" s="257">
        <v>29</v>
      </c>
      <c r="I249" s="258"/>
      <c r="J249" s="253"/>
      <c r="K249" s="253"/>
      <c r="L249" s="259"/>
      <c r="M249" s="260"/>
      <c r="N249" s="261"/>
      <c r="O249" s="261"/>
      <c r="P249" s="261"/>
      <c r="Q249" s="261"/>
      <c r="R249" s="261"/>
      <c r="S249" s="261"/>
      <c r="T249" s="26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3" t="s">
        <v>197</v>
      </c>
      <c r="AU249" s="263" t="s">
        <v>113</v>
      </c>
      <c r="AV249" s="13" t="s">
        <v>113</v>
      </c>
      <c r="AW249" s="13" t="s">
        <v>32</v>
      </c>
      <c r="AX249" s="13" t="s">
        <v>76</v>
      </c>
      <c r="AY249" s="263" t="s">
        <v>136</v>
      </c>
    </row>
    <row r="250" s="13" customFormat="1">
      <c r="A250" s="13"/>
      <c r="B250" s="252"/>
      <c r="C250" s="253"/>
      <c r="D250" s="254" t="s">
        <v>197</v>
      </c>
      <c r="E250" s="255" t="s">
        <v>1</v>
      </c>
      <c r="F250" s="256" t="s">
        <v>228</v>
      </c>
      <c r="G250" s="253"/>
      <c r="H250" s="257">
        <v>-5.1500000000000004</v>
      </c>
      <c r="I250" s="258"/>
      <c r="J250" s="253"/>
      <c r="K250" s="253"/>
      <c r="L250" s="259"/>
      <c r="M250" s="260"/>
      <c r="N250" s="261"/>
      <c r="O250" s="261"/>
      <c r="P250" s="261"/>
      <c r="Q250" s="261"/>
      <c r="R250" s="261"/>
      <c r="S250" s="261"/>
      <c r="T250" s="26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3" t="s">
        <v>197</v>
      </c>
      <c r="AU250" s="263" t="s">
        <v>113</v>
      </c>
      <c r="AV250" s="13" t="s">
        <v>113</v>
      </c>
      <c r="AW250" s="13" t="s">
        <v>32</v>
      </c>
      <c r="AX250" s="13" t="s">
        <v>76</v>
      </c>
      <c r="AY250" s="263" t="s">
        <v>136</v>
      </c>
    </row>
    <row r="251" s="15" customFormat="1">
      <c r="A251" s="15"/>
      <c r="B251" s="284"/>
      <c r="C251" s="285"/>
      <c r="D251" s="254" t="s">
        <v>197</v>
      </c>
      <c r="E251" s="286" t="s">
        <v>1</v>
      </c>
      <c r="F251" s="287" t="s">
        <v>229</v>
      </c>
      <c r="G251" s="285"/>
      <c r="H251" s="288">
        <v>104.285</v>
      </c>
      <c r="I251" s="289"/>
      <c r="J251" s="285"/>
      <c r="K251" s="285"/>
      <c r="L251" s="290"/>
      <c r="M251" s="291"/>
      <c r="N251" s="292"/>
      <c r="O251" s="292"/>
      <c r="P251" s="292"/>
      <c r="Q251" s="292"/>
      <c r="R251" s="292"/>
      <c r="S251" s="292"/>
      <c r="T251" s="293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94" t="s">
        <v>197</v>
      </c>
      <c r="AU251" s="294" t="s">
        <v>113</v>
      </c>
      <c r="AV251" s="15" t="s">
        <v>139</v>
      </c>
      <c r="AW251" s="15" t="s">
        <v>32</v>
      </c>
      <c r="AX251" s="15" t="s">
        <v>84</v>
      </c>
      <c r="AY251" s="294" t="s">
        <v>136</v>
      </c>
    </row>
    <row r="252" s="2" customFormat="1" ht="37.8" customHeight="1">
      <c r="A252" s="39"/>
      <c r="B252" s="40"/>
      <c r="C252" s="234" t="s">
        <v>336</v>
      </c>
      <c r="D252" s="234" t="s">
        <v>140</v>
      </c>
      <c r="E252" s="235" t="s">
        <v>337</v>
      </c>
      <c r="F252" s="236" t="s">
        <v>338</v>
      </c>
      <c r="G252" s="237" t="s">
        <v>195</v>
      </c>
      <c r="H252" s="238">
        <v>46.450000000000003</v>
      </c>
      <c r="I252" s="239"/>
      <c r="J252" s="240">
        <f>ROUND(I252*H252,2)</f>
        <v>0</v>
      </c>
      <c r="K252" s="236" t="s">
        <v>144</v>
      </c>
      <c r="L252" s="45"/>
      <c r="M252" s="241" t="s">
        <v>1</v>
      </c>
      <c r="N252" s="242" t="s">
        <v>42</v>
      </c>
      <c r="O252" s="92"/>
      <c r="P252" s="243">
        <f>O252*H252</f>
        <v>0</v>
      </c>
      <c r="Q252" s="243">
        <v>0</v>
      </c>
      <c r="R252" s="243">
        <f>Q252*H252</f>
        <v>0</v>
      </c>
      <c r="S252" s="243">
        <v>0.045999999999999999</v>
      </c>
      <c r="T252" s="244">
        <f>S252*H252</f>
        <v>2.1367000000000003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5" t="s">
        <v>139</v>
      </c>
      <c r="AT252" s="245" t="s">
        <v>140</v>
      </c>
      <c r="AU252" s="245" t="s">
        <v>113</v>
      </c>
      <c r="AY252" s="18" t="s">
        <v>136</v>
      </c>
      <c r="BE252" s="246">
        <f>IF(N252="základní",J252,0)</f>
        <v>0</v>
      </c>
      <c r="BF252" s="246">
        <f>IF(N252="snížená",J252,0)</f>
        <v>0</v>
      </c>
      <c r="BG252" s="246">
        <f>IF(N252="zákl. přenesená",J252,0)</f>
        <v>0</v>
      </c>
      <c r="BH252" s="246">
        <f>IF(N252="sníž. přenesená",J252,0)</f>
        <v>0</v>
      </c>
      <c r="BI252" s="246">
        <f>IF(N252="nulová",J252,0)</f>
        <v>0</v>
      </c>
      <c r="BJ252" s="18" t="s">
        <v>113</v>
      </c>
      <c r="BK252" s="246">
        <f>ROUND(I252*H252,2)</f>
        <v>0</v>
      </c>
      <c r="BL252" s="18" t="s">
        <v>139</v>
      </c>
      <c r="BM252" s="245" t="s">
        <v>339</v>
      </c>
    </row>
    <row r="253" s="14" customFormat="1">
      <c r="A253" s="14"/>
      <c r="B253" s="274"/>
      <c r="C253" s="275"/>
      <c r="D253" s="254" t="s">
        <v>197</v>
      </c>
      <c r="E253" s="276" t="s">
        <v>1</v>
      </c>
      <c r="F253" s="277" t="s">
        <v>340</v>
      </c>
      <c r="G253" s="275"/>
      <c r="H253" s="276" t="s">
        <v>1</v>
      </c>
      <c r="I253" s="278"/>
      <c r="J253" s="275"/>
      <c r="K253" s="275"/>
      <c r="L253" s="279"/>
      <c r="M253" s="280"/>
      <c r="N253" s="281"/>
      <c r="O253" s="281"/>
      <c r="P253" s="281"/>
      <c r="Q253" s="281"/>
      <c r="R253" s="281"/>
      <c r="S253" s="281"/>
      <c r="T253" s="28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83" t="s">
        <v>197</v>
      </c>
      <c r="AU253" s="283" t="s">
        <v>113</v>
      </c>
      <c r="AV253" s="14" t="s">
        <v>84</v>
      </c>
      <c r="AW253" s="14" t="s">
        <v>32</v>
      </c>
      <c r="AX253" s="14" t="s">
        <v>76</v>
      </c>
      <c r="AY253" s="283" t="s">
        <v>136</v>
      </c>
    </row>
    <row r="254" s="14" customFormat="1">
      <c r="A254" s="14"/>
      <c r="B254" s="274"/>
      <c r="C254" s="275"/>
      <c r="D254" s="254" t="s">
        <v>197</v>
      </c>
      <c r="E254" s="276" t="s">
        <v>1</v>
      </c>
      <c r="F254" s="277" t="s">
        <v>220</v>
      </c>
      <c r="G254" s="275"/>
      <c r="H254" s="276" t="s">
        <v>1</v>
      </c>
      <c r="I254" s="278"/>
      <c r="J254" s="275"/>
      <c r="K254" s="275"/>
      <c r="L254" s="279"/>
      <c r="M254" s="280"/>
      <c r="N254" s="281"/>
      <c r="O254" s="281"/>
      <c r="P254" s="281"/>
      <c r="Q254" s="281"/>
      <c r="R254" s="281"/>
      <c r="S254" s="281"/>
      <c r="T254" s="28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83" t="s">
        <v>197</v>
      </c>
      <c r="AU254" s="283" t="s">
        <v>113</v>
      </c>
      <c r="AV254" s="14" t="s">
        <v>84</v>
      </c>
      <c r="AW254" s="14" t="s">
        <v>32</v>
      </c>
      <c r="AX254" s="14" t="s">
        <v>76</v>
      </c>
      <c r="AY254" s="283" t="s">
        <v>136</v>
      </c>
    </row>
    <row r="255" s="13" customFormat="1">
      <c r="A255" s="13"/>
      <c r="B255" s="252"/>
      <c r="C255" s="253"/>
      <c r="D255" s="254" t="s">
        <v>197</v>
      </c>
      <c r="E255" s="255" t="s">
        <v>1</v>
      </c>
      <c r="F255" s="256" t="s">
        <v>245</v>
      </c>
      <c r="G255" s="253"/>
      <c r="H255" s="257">
        <v>23.460000000000001</v>
      </c>
      <c r="I255" s="258"/>
      <c r="J255" s="253"/>
      <c r="K255" s="253"/>
      <c r="L255" s="259"/>
      <c r="M255" s="260"/>
      <c r="N255" s="261"/>
      <c r="O255" s="261"/>
      <c r="P255" s="261"/>
      <c r="Q255" s="261"/>
      <c r="R255" s="261"/>
      <c r="S255" s="261"/>
      <c r="T255" s="26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3" t="s">
        <v>197</v>
      </c>
      <c r="AU255" s="263" t="s">
        <v>113</v>
      </c>
      <c r="AV255" s="13" t="s">
        <v>113</v>
      </c>
      <c r="AW255" s="13" t="s">
        <v>32</v>
      </c>
      <c r="AX255" s="13" t="s">
        <v>76</v>
      </c>
      <c r="AY255" s="263" t="s">
        <v>136</v>
      </c>
    </row>
    <row r="256" s="13" customFormat="1">
      <c r="A256" s="13"/>
      <c r="B256" s="252"/>
      <c r="C256" s="253"/>
      <c r="D256" s="254" t="s">
        <v>197</v>
      </c>
      <c r="E256" s="255" t="s">
        <v>1</v>
      </c>
      <c r="F256" s="256" t="s">
        <v>246</v>
      </c>
      <c r="G256" s="253"/>
      <c r="H256" s="257">
        <v>-5.96</v>
      </c>
      <c r="I256" s="258"/>
      <c r="J256" s="253"/>
      <c r="K256" s="253"/>
      <c r="L256" s="259"/>
      <c r="M256" s="260"/>
      <c r="N256" s="261"/>
      <c r="O256" s="261"/>
      <c r="P256" s="261"/>
      <c r="Q256" s="261"/>
      <c r="R256" s="261"/>
      <c r="S256" s="261"/>
      <c r="T256" s="26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3" t="s">
        <v>197</v>
      </c>
      <c r="AU256" s="263" t="s">
        <v>113</v>
      </c>
      <c r="AV256" s="13" t="s">
        <v>113</v>
      </c>
      <c r="AW256" s="13" t="s">
        <v>32</v>
      </c>
      <c r="AX256" s="13" t="s">
        <v>76</v>
      </c>
      <c r="AY256" s="263" t="s">
        <v>136</v>
      </c>
    </row>
    <row r="257" s="13" customFormat="1">
      <c r="A257" s="13"/>
      <c r="B257" s="252"/>
      <c r="C257" s="253"/>
      <c r="D257" s="254" t="s">
        <v>197</v>
      </c>
      <c r="E257" s="255" t="s">
        <v>1</v>
      </c>
      <c r="F257" s="256" t="s">
        <v>247</v>
      </c>
      <c r="G257" s="253"/>
      <c r="H257" s="257">
        <v>17.300000000000001</v>
      </c>
      <c r="I257" s="258"/>
      <c r="J257" s="253"/>
      <c r="K257" s="253"/>
      <c r="L257" s="259"/>
      <c r="M257" s="260"/>
      <c r="N257" s="261"/>
      <c r="O257" s="261"/>
      <c r="P257" s="261"/>
      <c r="Q257" s="261"/>
      <c r="R257" s="261"/>
      <c r="S257" s="261"/>
      <c r="T257" s="26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3" t="s">
        <v>197</v>
      </c>
      <c r="AU257" s="263" t="s">
        <v>113</v>
      </c>
      <c r="AV257" s="13" t="s">
        <v>113</v>
      </c>
      <c r="AW257" s="13" t="s">
        <v>32</v>
      </c>
      <c r="AX257" s="13" t="s">
        <v>76</v>
      </c>
      <c r="AY257" s="263" t="s">
        <v>136</v>
      </c>
    </row>
    <row r="258" s="13" customFormat="1">
      <c r="A258" s="13"/>
      <c r="B258" s="252"/>
      <c r="C258" s="253"/>
      <c r="D258" s="254" t="s">
        <v>197</v>
      </c>
      <c r="E258" s="255" t="s">
        <v>1</v>
      </c>
      <c r="F258" s="256" t="s">
        <v>224</v>
      </c>
      <c r="G258" s="253"/>
      <c r="H258" s="257">
        <v>-0.80000000000000004</v>
      </c>
      <c r="I258" s="258"/>
      <c r="J258" s="253"/>
      <c r="K258" s="253"/>
      <c r="L258" s="259"/>
      <c r="M258" s="260"/>
      <c r="N258" s="261"/>
      <c r="O258" s="261"/>
      <c r="P258" s="261"/>
      <c r="Q258" s="261"/>
      <c r="R258" s="261"/>
      <c r="S258" s="261"/>
      <c r="T258" s="26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3" t="s">
        <v>197</v>
      </c>
      <c r="AU258" s="263" t="s">
        <v>113</v>
      </c>
      <c r="AV258" s="13" t="s">
        <v>113</v>
      </c>
      <c r="AW258" s="13" t="s">
        <v>32</v>
      </c>
      <c r="AX258" s="13" t="s">
        <v>76</v>
      </c>
      <c r="AY258" s="263" t="s">
        <v>136</v>
      </c>
    </row>
    <row r="259" s="13" customFormat="1">
      <c r="A259" s="13"/>
      <c r="B259" s="252"/>
      <c r="C259" s="253"/>
      <c r="D259" s="254" t="s">
        <v>197</v>
      </c>
      <c r="E259" s="255" t="s">
        <v>1</v>
      </c>
      <c r="F259" s="256" t="s">
        <v>248</v>
      </c>
      <c r="G259" s="253"/>
      <c r="H259" s="257">
        <v>3.8999999999999999</v>
      </c>
      <c r="I259" s="258"/>
      <c r="J259" s="253"/>
      <c r="K259" s="253"/>
      <c r="L259" s="259"/>
      <c r="M259" s="260"/>
      <c r="N259" s="261"/>
      <c r="O259" s="261"/>
      <c r="P259" s="261"/>
      <c r="Q259" s="261"/>
      <c r="R259" s="261"/>
      <c r="S259" s="261"/>
      <c r="T259" s="26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3" t="s">
        <v>197</v>
      </c>
      <c r="AU259" s="263" t="s">
        <v>113</v>
      </c>
      <c r="AV259" s="13" t="s">
        <v>113</v>
      </c>
      <c r="AW259" s="13" t="s">
        <v>32</v>
      </c>
      <c r="AX259" s="13" t="s">
        <v>76</v>
      </c>
      <c r="AY259" s="263" t="s">
        <v>136</v>
      </c>
    </row>
    <row r="260" s="13" customFormat="1">
      <c r="A260" s="13"/>
      <c r="B260" s="252"/>
      <c r="C260" s="253"/>
      <c r="D260" s="254" t="s">
        <v>197</v>
      </c>
      <c r="E260" s="255" t="s">
        <v>1</v>
      </c>
      <c r="F260" s="256" t="s">
        <v>226</v>
      </c>
      <c r="G260" s="253"/>
      <c r="H260" s="257">
        <v>-0.80000000000000004</v>
      </c>
      <c r="I260" s="258"/>
      <c r="J260" s="253"/>
      <c r="K260" s="253"/>
      <c r="L260" s="259"/>
      <c r="M260" s="260"/>
      <c r="N260" s="261"/>
      <c r="O260" s="261"/>
      <c r="P260" s="261"/>
      <c r="Q260" s="261"/>
      <c r="R260" s="261"/>
      <c r="S260" s="261"/>
      <c r="T260" s="26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3" t="s">
        <v>197</v>
      </c>
      <c r="AU260" s="263" t="s">
        <v>113</v>
      </c>
      <c r="AV260" s="13" t="s">
        <v>113</v>
      </c>
      <c r="AW260" s="13" t="s">
        <v>32</v>
      </c>
      <c r="AX260" s="13" t="s">
        <v>76</v>
      </c>
      <c r="AY260" s="263" t="s">
        <v>136</v>
      </c>
    </row>
    <row r="261" s="13" customFormat="1">
      <c r="A261" s="13"/>
      <c r="B261" s="252"/>
      <c r="C261" s="253"/>
      <c r="D261" s="254" t="s">
        <v>197</v>
      </c>
      <c r="E261" s="255" t="s">
        <v>1</v>
      </c>
      <c r="F261" s="256" t="s">
        <v>249</v>
      </c>
      <c r="G261" s="253"/>
      <c r="H261" s="257">
        <v>14.5</v>
      </c>
      <c r="I261" s="258"/>
      <c r="J261" s="253"/>
      <c r="K261" s="253"/>
      <c r="L261" s="259"/>
      <c r="M261" s="260"/>
      <c r="N261" s="261"/>
      <c r="O261" s="261"/>
      <c r="P261" s="261"/>
      <c r="Q261" s="261"/>
      <c r="R261" s="261"/>
      <c r="S261" s="261"/>
      <c r="T261" s="26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3" t="s">
        <v>197</v>
      </c>
      <c r="AU261" s="263" t="s">
        <v>113</v>
      </c>
      <c r="AV261" s="13" t="s">
        <v>113</v>
      </c>
      <c r="AW261" s="13" t="s">
        <v>32</v>
      </c>
      <c r="AX261" s="13" t="s">
        <v>76</v>
      </c>
      <c r="AY261" s="263" t="s">
        <v>136</v>
      </c>
    </row>
    <row r="262" s="13" customFormat="1">
      <c r="A262" s="13"/>
      <c r="B262" s="252"/>
      <c r="C262" s="253"/>
      <c r="D262" s="254" t="s">
        <v>197</v>
      </c>
      <c r="E262" s="255" t="s">
        <v>1</v>
      </c>
      <c r="F262" s="256" t="s">
        <v>228</v>
      </c>
      <c r="G262" s="253"/>
      <c r="H262" s="257">
        <v>-5.1500000000000004</v>
      </c>
      <c r="I262" s="258"/>
      <c r="J262" s="253"/>
      <c r="K262" s="253"/>
      <c r="L262" s="259"/>
      <c r="M262" s="260"/>
      <c r="N262" s="261"/>
      <c r="O262" s="261"/>
      <c r="P262" s="261"/>
      <c r="Q262" s="261"/>
      <c r="R262" s="261"/>
      <c r="S262" s="261"/>
      <c r="T262" s="26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3" t="s">
        <v>197</v>
      </c>
      <c r="AU262" s="263" t="s">
        <v>113</v>
      </c>
      <c r="AV262" s="13" t="s">
        <v>113</v>
      </c>
      <c r="AW262" s="13" t="s">
        <v>32</v>
      </c>
      <c r="AX262" s="13" t="s">
        <v>76</v>
      </c>
      <c r="AY262" s="263" t="s">
        <v>136</v>
      </c>
    </row>
    <row r="263" s="15" customFormat="1">
      <c r="A263" s="15"/>
      <c r="B263" s="284"/>
      <c r="C263" s="285"/>
      <c r="D263" s="254" t="s">
        <v>197</v>
      </c>
      <c r="E263" s="286" t="s">
        <v>1</v>
      </c>
      <c r="F263" s="287" t="s">
        <v>229</v>
      </c>
      <c r="G263" s="285"/>
      <c r="H263" s="288">
        <v>46.450000000000003</v>
      </c>
      <c r="I263" s="289"/>
      <c r="J263" s="285"/>
      <c r="K263" s="285"/>
      <c r="L263" s="290"/>
      <c r="M263" s="291"/>
      <c r="N263" s="292"/>
      <c r="O263" s="292"/>
      <c r="P263" s="292"/>
      <c r="Q263" s="292"/>
      <c r="R263" s="292"/>
      <c r="S263" s="292"/>
      <c r="T263" s="29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94" t="s">
        <v>197</v>
      </c>
      <c r="AU263" s="294" t="s">
        <v>113</v>
      </c>
      <c r="AV263" s="15" t="s">
        <v>139</v>
      </c>
      <c r="AW263" s="15" t="s">
        <v>32</v>
      </c>
      <c r="AX263" s="15" t="s">
        <v>84</v>
      </c>
      <c r="AY263" s="294" t="s">
        <v>136</v>
      </c>
    </row>
    <row r="264" s="2" customFormat="1" ht="16.5" customHeight="1">
      <c r="A264" s="39"/>
      <c r="B264" s="40"/>
      <c r="C264" s="234" t="s">
        <v>341</v>
      </c>
      <c r="D264" s="234" t="s">
        <v>140</v>
      </c>
      <c r="E264" s="235" t="s">
        <v>342</v>
      </c>
      <c r="F264" s="236" t="s">
        <v>343</v>
      </c>
      <c r="G264" s="237" t="s">
        <v>195</v>
      </c>
      <c r="H264" s="238">
        <v>11.789999999999999</v>
      </c>
      <c r="I264" s="239"/>
      <c r="J264" s="240">
        <f>ROUND(I264*H264,2)</f>
        <v>0</v>
      </c>
      <c r="K264" s="236" t="s">
        <v>144</v>
      </c>
      <c r="L264" s="45"/>
      <c r="M264" s="241" t="s">
        <v>1</v>
      </c>
      <c r="N264" s="242" t="s">
        <v>42</v>
      </c>
      <c r="O264" s="92"/>
      <c r="P264" s="243">
        <f>O264*H264</f>
        <v>0</v>
      </c>
      <c r="Q264" s="243">
        <v>0</v>
      </c>
      <c r="R264" s="243">
        <f>Q264*H264</f>
        <v>0</v>
      </c>
      <c r="S264" s="243">
        <v>0.014</v>
      </c>
      <c r="T264" s="244">
        <f>S264*H264</f>
        <v>0.16505999999999999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5" t="s">
        <v>139</v>
      </c>
      <c r="AT264" s="245" t="s">
        <v>140</v>
      </c>
      <c r="AU264" s="245" t="s">
        <v>113</v>
      </c>
      <c r="AY264" s="18" t="s">
        <v>136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8" t="s">
        <v>113</v>
      </c>
      <c r="BK264" s="246">
        <f>ROUND(I264*H264,2)</f>
        <v>0</v>
      </c>
      <c r="BL264" s="18" t="s">
        <v>139</v>
      </c>
      <c r="BM264" s="245" t="s">
        <v>344</v>
      </c>
    </row>
    <row r="265" s="13" customFormat="1">
      <c r="A265" s="13"/>
      <c r="B265" s="252"/>
      <c r="C265" s="253"/>
      <c r="D265" s="254" t="s">
        <v>197</v>
      </c>
      <c r="E265" s="255" t="s">
        <v>1</v>
      </c>
      <c r="F265" s="256" t="s">
        <v>345</v>
      </c>
      <c r="G265" s="253"/>
      <c r="H265" s="257">
        <v>11.789999999999999</v>
      </c>
      <c r="I265" s="258"/>
      <c r="J265" s="253"/>
      <c r="K265" s="253"/>
      <c r="L265" s="259"/>
      <c r="M265" s="260"/>
      <c r="N265" s="261"/>
      <c r="O265" s="261"/>
      <c r="P265" s="261"/>
      <c r="Q265" s="261"/>
      <c r="R265" s="261"/>
      <c r="S265" s="261"/>
      <c r="T265" s="26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3" t="s">
        <v>197</v>
      </c>
      <c r="AU265" s="263" t="s">
        <v>113</v>
      </c>
      <c r="AV265" s="13" t="s">
        <v>113</v>
      </c>
      <c r="AW265" s="13" t="s">
        <v>32</v>
      </c>
      <c r="AX265" s="13" t="s">
        <v>76</v>
      </c>
      <c r="AY265" s="263" t="s">
        <v>136</v>
      </c>
    </row>
    <row r="266" s="15" customFormat="1">
      <c r="A266" s="15"/>
      <c r="B266" s="284"/>
      <c r="C266" s="285"/>
      <c r="D266" s="254" t="s">
        <v>197</v>
      </c>
      <c r="E266" s="286" t="s">
        <v>1</v>
      </c>
      <c r="F266" s="287" t="s">
        <v>229</v>
      </c>
      <c r="G266" s="285"/>
      <c r="H266" s="288">
        <v>11.789999999999999</v>
      </c>
      <c r="I266" s="289"/>
      <c r="J266" s="285"/>
      <c r="K266" s="285"/>
      <c r="L266" s="290"/>
      <c r="M266" s="291"/>
      <c r="N266" s="292"/>
      <c r="O266" s="292"/>
      <c r="P266" s="292"/>
      <c r="Q266" s="292"/>
      <c r="R266" s="292"/>
      <c r="S266" s="292"/>
      <c r="T266" s="293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94" t="s">
        <v>197</v>
      </c>
      <c r="AU266" s="294" t="s">
        <v>113</v>
      </c>
      <c r="AV266" s="15" t="s">
        <v>139</v>
      </c>
      <c r="AW266" s="15" t="s">
        <v>32</v>
      </c>
      <c r="AX266" s="15" t="s">
        <v>84</v>
      </c>
      <c r="AY266" s="294" t="s">
        <v>136</v>
      </c>
    </row>
    <row r="267" s="12" customFormat="1" ht="22.8" customHeight="1">
      <c r="A267" s="12"/>
      <c r="B267" s="218"/>
      <c r="C267" s="219"/>
      <c r="D267" s="220" t="s">
        <v>75</v>
      </c>
      <c r="E267" s="232" t="s">
        <v>346</v>
      </c>
      <c r="F267" s="232" t="s">
        <v>347</v>
      </c>
      <c r="G267" s="219"/>
      <c r="H267" s="219"/>
      <c r="I267" s="222"/>
      <c r="J267" s="233">
        <f>BK267</f>
        <v>0</v>
      </c>
      <c r="K267" s="219"/>
      <c r="L267" s="224"/>
      <c r="M267" s="225"/>
      <c r="N267" s="226"/>
      <c r="O267" s="226"/>
      <c r="P267" s="227">
        <f>SUM(P268:P273)</f>
        <v>0</v>
      </c>
      <c r="Q267" s="226"/>
      <c r="R267" s="227">
        <f>SUM(R268:R273)</f>
        <v>0</v>
      </c>
      <c r="S267" s="226"/>
      <c r="T267" s="228">
        <f>SUM(T268:T273)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29" t="s">
        <v>84</v>
      </c>
      <c r="AT267" s="230" t="s">
        <v>75</v>
      </c>
      <c r="AU267" s="230" t="s">
        <v>84</v>
      </c>
      <c r="AY267" s="229" t="s">
        <v>136</v>
      </c>
      <c r="BK267" s="231">
        <f>SUM(BK268:BK273)</f>
        <v>0</v>
      </c>
    </row>
    <row r="268" s="2" customFormat="1" ht="16.5" customHeight="1">
      <c r="A268" s="39"/>
      <c r="B268" s="40"/>
      <c r="C268" s="234" t="s">
        <v>348</v>
      </c>
      <c r="D268" s="234" t="s">
        <v>140</v>
      </c>
      <c r="E268" s="235" t="s">
        <v>349</v>
      </c>
      <c r="F268" s="236" t="s">
        <v>350</v>
      </c>
      <c r="G268" s="237" t="s">
        <v>351</v>
      </c>
      <c r="H268" s="238">
        <v>10.391</v>
      </c>
      <c r="I268" s="239"/>
      <c r="J268" s="240">
        <f>ROUND(I268*H268,2)</f>
        <v>0</v>
      </c>
      <c r="K268" s="236" t="s">
        <v>144</v>
      </c>
      <c r="L268" s="45"/>
      <c r="M268" s="241" t="s">
        <v>1</v>
      </c>
      <c r="N268" s="242" t="s">
        <v>42</v>
      </c>
      <c r="O268" s="92"/>
      <c r="P268" s="243">
        <f>O268*H268</f>
        <v>0</v>
      </c>
      <c r="Q268" s="243">
        <v>0</v>
      </c>
      <c r="R268" s="243">
        <f>Q268*H268</f>
        <v>0</v>
      </c>
      <c r="S268" s="243">
        <v>0</v>
      </c>
      <c r="T268" s="244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5" t="s">
        <v>139</v>
      </c>
      <c r="AT268" s="245" t="s">
        <v>140</v>
      </c>
      <c r="AU268" s="245" t="s">
        <v>113</v>
      </c>
      <c r="AY268" s="18" t="s">
        <v>136</v>
      </c>
      <c r="BE268" s="246">
        <f>IF(N268="základní",J268,0)</f>
        <v>0</v>
      </c>
      <c r="BF268" s="246">
        <f>IF(N268="snížená",J268,0)</f>
        <v>0</v>
      </c>
      <c r="BG268" s="246">
        <f>IF(N268="zákl. přenesená",J268,0)</f>
        <v>0</v>
      </c>
      <c r="BH268" s="246">
        <f>IF(N268="sníž. přenesená",J268,0)</f>
        <v>0</v>
      </c>
      <c r="BI268" s="246">
        <f>IF(N268="nulová",J268,0)</f>
        <v>0</v>
      </c>
      <c r="BJ268" s="18" t="s">
        <v>113</v>
      </c>
      <c r="BK268" s="246">
        <f>ROUND(I268*H268,2)</f>
        <v>0</v>
      </c>
      <c r="BL268" s="18" t="s">
        <v>139</v>
      </c>
      <c r="BM268" s="245" t="s">
        <v>352</v>
      </c>
    </row>
    <row r="269" s="2" customFormat="1" ht="24.15" customHeight="1">
      <c r="A269" s="39"/>
      <c r="B269" s="40"/>
      <c r="C269" s="234" t="s">
        <v>353</v>
      </c>
      <c r="D269" s="234" t="s">
        <v>140</v>
      </c>
      <c r="E269" s="235" t="s">
        <v>354</v>
      </c>
      <c r="F269" s="236" t="s">
        <v>355</v>
      </c>
      <c r="G269" s="237" t="s">
        <v>351</v>
      </c>
      <c r="H269" s="238">
        <v>10.391</v>
      </c>
      <c r="I269" s="239"/>
      <c r="J269" s="240">
        <f>ROUND(I269*H269,2)</f>
        <v>0</v>
      </c>
      <c r="K269" s="236" t="s">
        <v>144</v>
      </c>
      <c r="L269" s="45"/>
      <c r="M269" s="241" t="s">
        <v>1</v>
      </c>
      <c r="N269" s="242" t="s">
        <v>42</v>
      </c>
      <c r="O269" s="92"/>
      <c r="P269" s="243">
        <f>O269*H269</f>
        <v>0</v>
      </c>
      <c r="Q269" s="243">
        <v>0</v>
      </c>
      <c r="R269" s="243">
        <f>Q269*H269</f>
        <v>0</v>
      </c>
      <c r="S269" s="243">
        <v>0</v>
      </c>
      <c r="T269" s="244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5" t="s">
        <v>139</v>
      </c>
      <c r="AT269" s="245" t="s">
        <v>140</v>
      </c>
      <c r="AU269" s="245" t="s">
        <v>113</v>
      </c>
      <c r="AY269" s="18" t="s">
        <v>136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18" t="s">
        <v>113</v>
      </c>
      <c r="BK269" s="246">
        <f>ROUND(I269*H269,2)</f>
        <v>0</v>
      </c>
      <c r="BL269" s="18" t="s">
        <v>139</v>
      </c>
      <c r="BM269" s="245" t="s">
        <v>356</v>
      </c>
    </row>
    <row r="270" s="2" customFormat="1" ht="24.15" customHeight="1">
      <c r="A270" s="39"/>
      <c r="B270" s="40"/>
      <c r="C270" s="234" t="s">
        <v>357</v>
      </c>
      <c r="D270" s="234" t="s">
        <v>140</v>
      </c>
      <c r="E270" s="235" t="s">
        <v>358</v>
      </c>
      <c r="F270" s="236" t="s">
        <v>359</v>
      </c>
      <c r="G270" s="237" t="s">
        <v>351</v>
      </c>
      <c r="H270" s="238">
        <v>197.429</v>
      </c>
      <c r="I270" s="239"/>
      <c r="J270" s="240">
        <f>ROUND(I270*H270,2)</f>
        <v>0</v>
      </c>
      <c r="K270" s="236" t="s">
        <v>144</v>
      </c>
      <c r="L270" s="45"/>
      <c r="M270" s="241" t="s">
        <v>1</v>
      </c>
      <c r="N270" s="242" t="s">
        <v>42</v>
      </c>
      <c r="O270" s="92"/>
      <c r="P270" s="243">
        <f>O270*H270</f>
        <v>0</v>
      </c>
      <c r="Q270" s="243">
        <v>0</v>
      </c>
      <c r="R270" s="243">
        <f>Q270*H270</f>
        <v>0</v>
      </c>
      <c r="S270" s="243">
        <v>0</v>
      </c>
      <c r="T270" s="24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5" t="s">
        <v>139</v>
      </c>
      <c r="AT270" s="245" t="s">
        <v>140</v>
      </c>
      <c r="AU270" s="245" t="s">
        <v>113</v>
      </c>
      <c r="AY270" s="18" t="s">
        <v>136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18" t="s">
        <v>113</v>
      </c>
      <c r="BK270" s="246">
        <f>ROUND(I270*H270,2)</f>
        <v>0</v>
      </c>
      <c r="BL270" s="18" t="s">
        <v>139</v>
      </c>
      <c r="BM270" s="245" t="s">
        <v>360</v>
      </c>
    </row>
    <row r="271" s="13" customFormat="1">
      <c r="A271" s="13"/>
      <c r="B271" s="252"/>
      <c r="C271" s="253"/>
      <c r="D271" s="254" t="s">
        <v>197</v>
      </c>
      <c r="E271" s="253"/>
      <c r="F271" s="256" t="s">
        <v>361</v>
      </c>
      <c r="G271" s="253"/>
      <c r="H271" s="257">
        <v>197.429</v>
      </c>
      <c r="I271" s="258"/>
      <c r="J271" s="253"/>
      <c r="K271" s="253"/>
      <c r="L271" s="259"/>
      <c r="M271" s="260"/>
      <c r="N271" s="261"/>
      <c r="O271" s="261"/>
      <c r="P271" s="261"/>
      <c r="Q271" s="261"/>
      <c r="R271" s="261"/>
      <c r="S271" s="261"/>
      <c r="T271" s="26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3" t="s">
        <v>197</v>
      </c>
      <c r="AU271" s="263" t="s">
        <v>113</v>
      </c>
      <c r="AV271" s="13" t="s">
        <v>113</v>
      </c>
      <c r="AW271" s="13" t="s">
        <v>4</v>
      </c>
      <c r="AX271" s="13" t="s">
        <v>84</v>
      </c>
      <c r="AY271" s="263" t="s">
        <v>136</v>
      </c>
    </row>
    <row r="272" s="2" customFormat="1" ht="33" customHeight="1">
      <c r="A272" s="39"/>
      <c r="B272" s="40"/>
      <c r="C272" s="234" t="s">
        <v>362</v>
      </c>
      <c r="D272" s="234" t="s">
        <v>140</v>
      </c>
      <c r="E272" s="235" t="s">
        <v>363</v>
      </c>
      <c r="F272" s="236" t="s">
        <v>364</v>
      </c>
      <c r="G272" s="237" t="s">
        <v>351</v>
      </c>
      <c r="H272" s="238">
        <v>10.391</v>
      </c>
      <c r="I272" s="239"/>
      <c r="J272" s="240">
        <f>ROUND(I272*H272,2)</f>
        <v>0</v>
      </c>
      <c r="K272" s="236" t="s">
        <v>144</v>
      </c>
      <c r="L272" s="45"/>
      <c r="M272" s="241" t="s">
        <v>1</v>
      </c>
      <c r="N272" s="242" t="s">
        <v>42</v>
      </c>
      <c r="O272" s="92"/>
      <c r="P272" s="243">
        <f>O272*H272</f>
        <v>0</v>
      </c>
      <c r="Q272" s="243">
        <v>0</v>
      </c>
      <c r="R272" s="243">
        <f>Q272*H272</f>
        <v>0</v>
      </c>
      <c r="S272" s="243">
        <v>0</v>
      </c>
      <c r="T272" s="244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5" t="s">
        <v>139</v>
      </c>
      <c r="AT272" s="245" t="s">
        <v>140</v>
      </c>
      <c r="AU272" s="245" t="s">
        <v>113</v>
      </c>
      <c r="AY272" s="18" t="s">
        <v>136</v>
      </c>
      <c r="BE272" s="246">
        <f>IF(N272="základní",J272,0)</f>
        <v>0</v>
      </c>
      <c r="BF272" s="246">
        <f>IF(N272="snížená",J272,0)</f>
        <v>0</v>
      </c>
      <c r="BG272" s="246">
        <f>IF(N272="zákl. přenesená",J272,0)</f>
        <v>0</v>
      </c>
      <c r="BH272" s="246">
        <f>IF(N272="sníž. přenesená",J272,0)</f>
        <v>0</v>
      </c>
      <c r="BI272" s="246">
        <f>IF(N272="nulová",J272,0)</f>
        <v>0</v>
      </c>
      <c r="BJ272" s="18" t="s">
        <v>113</v>
      </c>
      <c r="BK272" s="246">
        <f>ROUND(I272*H272,2)</f>
        <v>0</v>
      </c>
      <c r="BL272" s="18" t="s">
        <v>139</v>
      </c>
      <c r="BM272" s="245" t="s">
        <v>365</v>
      </c>
    </row>
    <row r="273" s="2" customFormat="1" ht="44.25" customHeight="1">
      <c r="A273" s="39"/>
      <c r="B273" s="40"/>
      <c r="C273" s="234" t="s">
        <v>366</v>
      </c>
      <c r="D273" s="234" t="s">
        <v>140</v>
      </c>
      <c r="E273" s="235" t="s">
        <v>367</v>
      </c>
      <c r="F273" s="236" t="s">
        <v>368</v>
      </c>
      <c r="G273" s="237" t="s">
        <v>351</v>
      </c>
      <c r="H273" s="238">
        <v>10.202999999999999</v>
      </c>
      <c r="I273" s="239"/>
      <c r="J273" s="240">
        <f>ROUND(I273*H273,2)</f>
        <v>0</v>
      </c>
      <c r="K273" s="236" t="s">
        <v>144</v>
      </c>
      <c r="L273" s="45"/>
      <c r="M273" s="241" t="s">
        <v>1</v>
      </c>
      <c r="N273" s="242" t="s">
        <v>42</v>
      </c>
      <c r="O273" s="92"/>
      <c r="P273" s="243">
        <f>O273*H273</f>
        <v>0</v>
      </c>
      <c r="Q273" s="243">
        <v>0</v>
      </c>
      <c r="R273" s="243">
        <f>Q273*H273</f>
        <v>0</v>
      </c>
      <c r="S273" s="243">
        <v>0</v>
      </c>
      <c r="T273" s="24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5" t="s">
        <v>139</v>
      </c>
      <c r="AT273" s="245" t="s">
        <v>140</v>
      </c>
      <c r="AU273" s="245" t="s">
        <v>113</v>
      </c>
      <c r="AY273" s="18" t="s">
        <v>136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18" t="s">
        <v>113</v>
      </c>
      <c r="BK273" s="246">
        <f>ROUND(I273*H273,2)</f>
        <v>0</v>
      </c>
      <c r="BL273" s="18" t="s">
        <v>139</v>
      </c>
      <c r="BM273" s="245" t="s">
        <v>369</v>
      </c>
    </row>
    <row r="274" s="12" customFormat="1" ht="22.8" customHeight="1">
      <c r="A274" s="12"/>
      <c r="B274" s="218"/>
      <c r="C274" s="219"/>
      <c r="D274" s="220" t="s">
        <v>75</v>
      </c>
      <c r="E274" s="232" t="s">
        <v>370</v>
      </c>
      <c r="F274" s="232" t="s">
        <v>371</v>
      </c>
      <c r="G274" s="219"/>
      <c r="H274" s="219"/>
      <c r="I274" s="222"/>
      <c r="J274" s="233">
        <f>BK274</f>
        <v>0</v>
      </c>
      <c r="K274" s="219"/>
      <c r="L274" s="224"/>
      <c r="M274" s="225"/>
      <c r="N274" s="226"/>
      <c r="O274" s="226"/>
      <c r="P274" s="227">
        <f>P275</f>
        <v>0</v>
      </c>
      <c r="Q274" s="226"/>
      <c r="R274" s="227">
        <f>R275</f>
        <v>0</v>
      </c>
      <c r="S274" s="226"/>
      <c r="T274" s="228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9" t="s">
        <v>84</v>
      </c>
      <c r="AT274" s="230" t="s">
        <v>75</v>
      </c>
      <c r="AU274" s="230" t="s">
        <v>84</v>
      </c>
      <c r="AY274" s="229" t="s">
        <v>136</v>
      </c>
      <c r="BK274" s="231">
        <f>BK275</f>
        <v>0</v>
      </c>
    </row>
    <row r="275" s="2" customFormat="1" ht="24.15" customHeight="1">
      <c r="A275" s="39"/>
      <c r="B275" s="40"/>
      <c r="C275" s="234" t="s">
        <v>372</v>
      </c>
      <c r="D275" s="234" t="s">
        <v>140</v>
      </c>
      <c r="E275" s="235" t="s">
        <v>373</v>
      </c>
      <c r="F275" s="236" t="s">
        <v>374</v>
      </c>
      <c r="G275" s="237" t="s">
        <v>351</v>
      </c>
      <c r="H275" s="238">
        <v>7.9969999999999999</v>
      </c>
      <c r="I275" s="239"/>
      <c r="J275" s="240">
        <f>ROUND(I275*H275,2)</f>
        <v>0</v>
      </c>
      <c r="K275" s="236" t="s">
        <v>144</v>
      </c>
      <c r="L275" s="45"/>
      <c r="M275" s="241" t="s">
        <v>1</v>
      </c>
      <c r="N275" s="242" t="s">
        <v>42</v>
      </c>
      <c r="O275" s="92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5" t="s">
        <v>139</v>
      </c>
      <c r="AT275" s="245" t="s">
        <v>140</v>
      </c>
      <c r="AU275" s="245" t="s">
        <v>113</v>
      </c>
      <c r="AY275" s="18" t="s">
        <v>136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8" t="s">
        <v>113</v>
      </c>
      <c r="BK275" s="246">
        <f>ROUND(I275*H275,2)</f>
        <v>0</v>
      </c>
      <c r="BL275" s="18" t="s">
        <v>139</v>
      </c>
      <c r="BM275" s="245" t="s">
        <v>375</v>
      </c>
    </row>
    <row r="276" s="12" customFormat="1" ht="25.92" customHeight="1">
      <c r="A276" s="12"/>
      <c r="B276" s="218"/>
      <c r="C276" s="219"/>
      <c r="D276" s="220" t="s">
        <v>75</v>
      </c>
      <c r="E276" s="221" t="s">
        <v>376</v>
      </c>
      <c r="F276" s="221" t="s">
        <v>377</v>
      </c>
      <c r="G276" s="219"/>
      <c r="H276" s="219"/>
      <c r="I276" s="222"/>
      <c r="J276" s="223">
        <f>BK276</f>
        <v>0</v>
      </c>
      <c r="K276" s="219"/>
      <c r="L276" s="224"/>
      <c r="M276" s="225"/>
      <c r="N276" s="226"/>
      <c r="O276" s="226"/>
      <c r="P276" s="227">
        <f>P277+P281+P286+P289+P344+P354+P367+P378+P409+P427+P594</f>
        <v>0</v>
      </c>
      <c r="Q276" s="226"/>
      <c r="R276" s="227">
        <f>R277+R281+R286+R289+R344+R354+R367+R378+R409+R427+R594</f>
        <v>3.4474338900000001</v>
      </c>
      <c r="S276" s="226"/>
      <c r="T276" s="228">
        <f>T277+T281+T286+T289+T344+T354+T367+T378+T409+T427+T594</f>
        <v>0.98649935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9" t="s">
        <v>113</v>
      </c>
      <c r="AT276" s="230" t="s">
        <v>75</v>
      </c>
      <c r="AU276" s="230" t="s">
        <v>76</v>
      </c>
      <c r="AY276" s="229" t="s">
        <v>136</v>
      </c>
      <c r="BK276" s="231">
        <f>BK277+BK281+BK286+BK289+BK344+BK354+BK367+BK378+BK409+BK427+BK594</f>
        <v>0</v>
      </c>
    </row>
    <row r="277" s="12" customFormat="1" ht="22.8" customHeight="1">
      <c r="A277" s="12"/>
      <c r="B277" s="218"/>
      <c r="C277" s="219"/>
      <c r="D277" s="220" t="s">
        <v>75</v>
      </c>
      <c r="E277" s="232" t="s">
        <v>378</v>
      </c>
      <c r="F277" s="232" t="s">
        <v>379</v>
      </c>
      <c r="G277" s="219"/>
      <c r="H277" s="219"/>
      <c r="I277" s="222"/>
      <c r="J277" s="233">
        <f>BK277</f>
        <v>0</v>
      </c>
      <c r="K277" s="219"/>
      <c r="L277" s="224"/>
      <c r="M277" s="225"/>
      <c r="N277" s="226"/>
      <c r="O277" s="226"/>
      <c r="P277" s="227">
        <f>SUM(P278:P280)</f>
        <v>0</v>
      </c>
      <c r="Q277" s="226"/>
      <c r="R277" s="227">
        <f>SUM(R278:R280)</f>
        <v>0.0033300000000000001</v>
      </c>
      <c r="S277" s="226"/>
      <c r="T277" s="228">
        <f>SUM(T278:T280)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9" t="s">
        <v>113</v>
      </c>
      <c r="AT277" s="230" t="s">
        <v>75</v>
      </c>
      <c r="AU277" s="230" t="s">
        <v>84</v>
      </c>
      <c r="AY277" s="229" t="s">
        <v>136</v>
      </c>
      <c r="BK277" s="231">
        <f>SUM(BK278:BK280)</f>
        <v>0</v>
      </c>
    </row>
    <row r="278" s="2" customFormat="1" ht="33" customHeight="1">
      <c r="A278" s="39"/>
      <c r="B278" s="40"/>
      <c r="C278" s="234" t="s">
        <v>380</v>
      </c>
      <c r="D278" s="234" t="s">
        <v>140</v>
      </c>
      <c r="E278" s="235" t="s">
        <v>381</v>
      </c>
      <c r="F278" s="236" t="s">
        <v>382</v>
      </c>
      <c r="G278" s="237" t="s">
        <v>195</v>
      </c>
      <c r="H278" s="238">
        <v>3.3300000000000001</v>
      </c>
      <c r="I278" s="239"/>
      <c r="J278" s="240">
        <f>ROUND(I278*H278,2)</f>
        <v>0</v>
      </c>
      <c r="K278" s="236" t="s">
        <v>144</v>
      </c>
      <c r="L278" s="45"/>
      <c r="M278" s="241" t="s">
        <v>1</v>
      </c>
      <c r="N278" s="242" t="s">
        <v>42</v>
      </c>
      <c r="O278" s="92"/>
      <c r="P278" s="243">
        <f>O278*H278</f>
        <v>0</v>
      </c>
      <c r="Q278" s="243">
        <v>0</v>
      </c>
      <c r="R278" s="243">
        <f>Q278*H278</f>
        <v>0</v>
      </c>
      <c r="S278" s="243">
        <v>0</v>
      </c>
      <c r="T278" s="24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5" t="s">
        <v>275</v>
      </c>
      <c r="AT278" s="245" t="s">
        <v>140</v>
      </c>
      <c r="AU278" s="245" t="s">
        <v>113</v>
      </c>
      <c r="AY278" s="18" t="s">
        <v>136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18" t="s">
        <v>113</v>
      </c>
      <c r="BK278" s="246">
        <f>ROUND(I278*H278,2)</f>
        <v>0</v>
      </c>
      <c r="BL278" s="18" t="s">
        <v>275</v>
      </c>
      <c r="BM278" s="245" t="s">
        <v>383</v>
      </c>
    </row>
    <row r="279" s="13" customFormat="1">
      <c r="A279" s="13"/>
      <c r="B279" s="252"/>
      <c r="C279" s="253"/>
      <c r="D279" s="254" t="s">
        <v>197</v>
      </c>
      <c r="E279" s="255" t="s">
        <v>1</v>
      </c>
      <c r="F279" s="256" t="s">
        <v>320</v>
      </c>
      <c r="G279" s="253"/>
      <c r="H279" s="257">
        <v>3.3300000000000001</v>
      </c>
      <c r="I279" s="258"/>
      <c r="J279" s="253"/>
      <c r="K279" s="253"/>
      <c r="L279" s="259"/>
      <c r="M279" s="260"/>
      <c r="N279" s="261"/>
      <c r="O279" s="261"/>
      <c r="P279" s="261"/>
      <c r="Q279" s="261"/>
      <c r="R279" s="261"/>
      <c r="S279" s="261"/>
      <c r="T279" s="26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3" t="s">
        <v>197</v>
      </c>
      <c r="AU279" s="263" t="s">
        <v>113</v>
      </c>
      <c r="AV279" s="13" t="s">
        <v>113</v>
      </c>
      <c r="AW279" s="13" t="s">
        <v>32</v>
      </c>
      <c r="AX279" s="13" t="s">
        <v>84</v>
      </c>
      <c r="AY279" s="263" t="s">
        <v>136</v>
      </c>
    </row>
    <row r="280" s="2" customFormat="1" ht="33" customHeight="1">
      <c r="A280" s="39"/>
      <c r="B280" s="40"/>
      <c r="C280" s="264" t="s">
        <v>384</v>
      </c>
      <c r="D280" s="264" t="s">
        <v>209</v>
      </c>
      <c r="E280" s="265" t="s">
        <v>385</v>
      </c>
      <c r="F280" s="266" t="s">
        <v>386</v>
      </c>
      <c r="G280" s="267" t="s">
        <v>387</v>
      </c>
      <c r="H280" s="268">
        <v>3.3300000000000001</v>
      </c>
      <c r="I280" s="269"/>
      <c r="J280" s="270">
        <f>ROUND(I280*H280,2)</f>
        <v>0</v>
      </c>
      <c r="K280" s="266" t="s">
        <v>144</v>
      </c>
      <c r="L280" s="271"/>
      <c r="M280" s="272" t="s">
        <v>1</v>
      </c>
      <c r="N280" s="273" t="s">
        <v>42</v>
      </c>
      <c r="O280" s="92"/>
      <c r="P280" s="243">
        <f>O280*H280</f>
        <v>0</v>
      </c>
      <c r="Q280" s="243">
        <v>0.001</v>
      </c>
      <c r="R280" s="243">
        <f>Q280*H280</f>
        <v>0.0033300000000000001</v>
      </c>
      <c r="S280" s="243">
        <v>0</v>
      </c>
      <c r="T280" s="244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5" t="s">
        <v>362</v>
      </c>
      <c r="AT280" s="245" t="s">
        <v>209</v>
      </c>
      <c r="AU280" s="245" t="s">
        <v>113</v>
      </c>
      <c r="AY280" s="18" t="s">
        <v>136</v>
      </c>
      <c r="BE280" s="246">
        <f>IF(N280="základní",J280,0)</f>
        <v>0</v>
      </c>
      <c r="BF280" s="246">
        <f>IF(N280="snížená",J280,0)</f>
        <v>0</v>
      </c>
      <c r="BG280" s="246">
        <f>IF(N280="zákl. přenesená",J280,0)</f>
        <v>0</v>
      </c>
      <c r="BH280" s="246">
        <f>IF(N280="sníž. přenesená",J280,0)</f>
        <v>0</v>
      </c>
      <c r="BI280" s="246">
        <f>IF(N280="nulová",J280,0)</f>
        <v>0</v>
      </c>
      <c r="BJ280" s="18" t="s">
        <v>113</v>
      </c>
      <c r="BK280" s="246">
        <f>ROUND(I280*H280,2)</f>
        <v>0</v>
      </c>
      <c r="BL280" s="18" t="s">
        <v>275</v>
      </c>
      <c r="BM280" s="245" t="s">
        <v>388</v>
      </c>
    </row>
    <row r="281" s="12" customFormat="1" ht="22.8" customHeight="1">
      <c r="A281" s="12"/>
      <c r="B281" s="218"/>
      <c r="C281" s="219"/>
      <c r="D281" s="220" t="s">
        <v>75</v>
      </c>
      <c r="E281" s="232" t="s">
        <v>389</v>
      </c>
      <c r="F281" s="232" t="s">
        <v>390</v>
      </c>
      <c r="G281" s="219"/>
      <c r="H281" s="219"/>
      <c r="I281" s="222"/>
      <c r="J281" s="233">
        <f>BK281</f>
        <v>0</v>
      </c>
      <c r="K281" s="219"/>
      <c r="L281" s="224"/>
      <c r="M281" s="225"/>
      <c r="N281" s="226"/>
      <c r="O281" s="226"/>
      <c r="P281" s="227">
        <f>SUM(P282:P285)</f>
        <v>0</v>
      </c>
      <c r="Q281" s="226"/>
      <c r="R281" s="227">
        <f>SUM(R282:R285)</f>
        <v>0.0010799999999999998</v>
      </c>
      <c r="S281" s="226"/>
      <c r="T281" s="228">
        <f>SUM(T282:T285)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29" t="s">
        <v>113</v>
      </c>
      <c r="AT281" s="230" t="s">
        <v>75</v>
      </c>
      <c r="AU281" s="230" t="s">
        <v>84</v>
      </c>
      <c r="AY281" s="229" t="s">
        <v>136</v>
      </c>
      <c r="BK281" s="231">
        <f>SUM(BK282:BK285)</f>
        <v>0</v>
      </c>
    </row>
    <row r="282" s="2" customFormat="1" ht="24.15" customHeight="1">
      <c r="A282" s="39"/>
      <c r="B282" s="40"/>
      <c r="C282" s="234" t="s">
        <v>391</v>
      </c>
      <c r="D282" s="234" t="s">
        <v>140</v>
      </c>
      <c r="E282" s="235" t="s">
        <v>392</v>
      </c>
      <c r="F282" s="236" t="s">
        <v>393</v>
      </c>
      <c r="G282" s="237" t="s">
        <v>300</v>
      </c>
      <c r="H282" s="238">
        <v>3</v>
      </c>
      <c r="I282" s="239"/>
      <c r="J282" s="240">
        <f>ROUND(I282*H282,2)</f>
        <v>0</v>
      </c>
      <c r="K282" s="236" t="s">
        <v>144</v>
      </c>
      <c r="L282" s="45"/>
      <c r="M282" s="241" t="s">
        <v>1</v>
      </c>
      <c r="N282" s="242" t="s">
        <v>42</v>
      </c>
      <c r="O282" s="92"/>
      <c r="P282" s="243">
        <f>O282*H282</f>
        <v>0</v>
      </c>
      <c r="Q282" s="243">
        <v>0</v>
      </c>
      <c r="R282" s="243">
        <f>Q282*H282</f>
        <v>0</v>
      </c>
      <c r="S282" s="243">
        <v>0</v>
      </c>
      <c r="T282" s="244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5" t="s">
        <v>275</v>
      </c>
      <c r="AT282" s="245" t="s">
        <v>140</v>
      </c>
      <c r="AU282" s="245" t="s">
        <v>113</v>
      </c>
      <c r="AY282" s="18" t="s">
        <v>136</v>
      </c>
      <c r="BE282" s="246">
        <f>IF(N282="základní",J282,0)</f>
        <v>0</v>
      </c>
      <c r="BF282" s="246">
        <f>IF(N282="snížená",J282,0)</f>
        <v>0</v>
      </c>
      <c r="BG282" s="246">
        <f>IF(N282="zákl. přenesená",J282,0)</f>
        <v>0</v>
      </c>
      <c r="BH282" s="246">
        <f>IF(N282="sníž. přenesená",J282,0)</f>
        <v>0</v>
      </c>
      <c r="BI282" s="246">
        <f>IF(N282="nulová",J282,0)</f>
        <v>0</v>
      </c>
      <c r="BJ282" s="18" t="s">
        <v>113</v>
      </c>
      <c r="BK282" s="246">
        <f>ROUND(I282*H282,2)</f>
        <v>0</v>
      </c>
      <c r="BL282" s="18" t="s">
        <v>275</v>
      </c>
      <c r="BM282" s="245" t="s">
        <v>394</v>
      </c>
    </row>
    <row r="283" s="2" customFormat="1" ht="16.5" customHeight="1">
      <c r="A283" s="39"/>
      <c r="B283" s="40"/>
      <c r="C283" s="264" t="s">
        <v>395</v>
      </c>
      <c r="D283" s="264" t="s">
        <v>209</v>
      </c>
      <c r="E283" s="265" t="s">
        <v>396</v>
      </c>
      <c r="F283" s="266" t="s">
        <v>397</v>
      </c>
      <c r="G283" s="267" t="s">
        <v>300</v>
      </c>
      <c r="H283" s="268">
        <v>3</v>
      </c>
      <c r="I283" s="269"/>
      <c r="J283" s="270">
        <f>ROUND(I283*H283,2)</f>
        <v>0</v>
      </c>
      <c r="K283" s="266" t="s">
        <v>144</v>
      </c>
      <c r="L283" s="271"/>
      <c r="M283" s="272" t="s">
        <v>1</v>
      </c>
      <c r="N283" s="273" t="s">
        <v>42</v>
      </c>
      <c r="O283" s="92"/>
      <c r="P283" s="243">
        <f>O283*H283</f>
        <v>0</v>
      </c>
      <c r="Q283" s="243">
        <v>0.00010000000000000001</v>
      </c>
      <c r="R283" s="243">
        <f>Q283*H283</f>
        <v>0.00030000000000000003</v>
      </c>
      <c r="S283" s="243">
        <v>0</v>
      </c>
      <c r="T283" s="244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5" t="s">
        <v>362</v>
      </c>
      <c r="AT283" s="245" t="s">
        <v>209</v>
      </c>
      <c r="AU283" s="245" t="s">
        <v>113</v>
      </c>
      <c r="AY283" s="18" t="s">
        <v>136</v>
      </c>
      <c r="BE283" s="246">
        <f>IF(N283="základní",J283,0)</f>
        <v>0</v>
      </c>
      <c r="BF283" s="246">
        <f>IF(N283="snížená",J283,0)</f>
        <v>0</v>
      </c>
      <c r="BG283" s="246">
        <f>IF(N283="zákl. přenesená",J283,0)</f>
        <v>0</v>
      </c>
      <c r="BH283" s="246">
        <f>IF(N283="sníž. přenesená",J283,0)</f>
        <v>0</v>
      </c>
      <c r="BI283" s="246">
        <f>IF(N283="nulová",J283,0)</f>
        <v>0</v>
      </c>
      <c r="BJ283" s="18" t="s">
        <v>113</v>
      </c>
      <c r="BK283" s="246">
        <f>ROUND(I283*H283,2)</f>
        <v>0</v>
      </c>
      <c r="BL283" s="18" t="s">
        <v>275</v>
      </c>
      <c r="BM283" s="245" t="s">
        <v>398</v>
      </c>
    </row>
    <row r="284" s="2" customFormat="1" ht="16.5" customHeight="1">
      <c r="A284" s="39"/>
      <c r="B284" s="40"/>
      <c r="C284" s="234" t="s">
        <v>399</v>
      </c>
      <c r="D284" s="234" t="s">
        <v>140</v>
      </c>
      <c r="E284" s="235" t="s">
        <v>400</v>
      </c>
      <c r="F284" s="236" t="s">
        <v>401</v>
      </c>
      <c r="G284" s="237" t="s">
        <v>300</v>
      </c>
      <c r="H284" s="238">
        <v>3</v>
      </c>
      <c r="I284" s="239"/>
      <c r="J284" s="240">
        <f>ROUND(I284*H284,2)</f>
        <v>0</v>
      </c>
      <c r="K284" s="236" t="s">
        <v>144</v>
      </c>
      <c r="L284" s="45"/>
      <c r="M284" s="241" t="s">
        <v>1</v>
      </c>
      <c r="N284" s="242" t="s">
        <v>42</v>
      </c>
      <c r="O284" s="92"/>
      <c r="P284" s="243">
        <f>O284*H284</f>
        <v>0</v>
      </c>
      <c r="Q284" s="243">
        <v>0</v>
      </c>
      <c r="R284" s="243">
        <f>Q284*H284</f>
        <v>0</v>
      </c>
      <c r="S284" s="243">
        <v>0</v>
      </c>
      <c r="T284" s="244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5" t="s">
        <v>275</v>
      </c>
      <c r="AT284" s="245" t="s">
        <v>140</v>
      </c>
      <c r="AU284" s="245" t="s">
        <v>113</v>
      </c>
      <c r="AY284" s="18" t="s">
        <v>136</v>
      </c>
      <c r="BE284" s="246">
        <f>IF(N284="základní",J284,0)</f>
        <v>0</v>
      </c>
      <c r="BF284" s="246">
        <f>IF(N284="snížená",J284,0)</f>
        <v>0</v>
      </c>
      <c r="BG284" s="246">
        <f>IF(N284="zákl. přenesená",J284,0)</f>
        <v>0</v>
      </c>
      <c r="BH284" s="246">
        <f>IF(N284="sníž. přenesená",J284,0)</f>
        <v>0</v>
      </c>
      <c r="BI284" s="246">
        <f>IF(N284="nulová",J284,0)</f>
        <v>0</v>
      </c>
      <c r="BJ284" s="18" t="s">
        <v>113</v>
      </c>
      <c r="BK284" s="246">
        <f>ROUND(I284*H284,2)</f>
        <v>0</v>
      </c>
      <c r="BL284" s="18" t="s">
        <v>275</v>
      </c>
      <c r="BM284" s="245" t="s">
        <v>402</v>
      </c>
    </row>
    <row r="285" s="2" customFormat="1" ht="16.5" customHeight="1">
      <c r="A285" s="39"/>
      <c r="B285" s="40"/>
      <c r="C285" s="264" t="s">
        <v>403</v>
      </c>
      <c r="D285" s="264" t="s">
        <v>209</v>
      </c>
      <c r="E285" s="265" t="s">
        <v>404</v>
      </c>
      <c r="F285" s="266" t="s">
        <v>405</v>
      </c>
      <c r="G285" s="267" t="s">
        <v>300</v>
      </c>
      <c r="H285" s="268">
        <v>3</v>
      </c>
      <c r="I285" s="269"/>
      <c r="J285" s="270">
        <f>ROUND(I285*H285,2)</f>
        <v>0</v>
      </c>
      <c r="K285" s="266" t="s">
        <v>144</v>
      </c>
      <c r="L285" s="271"/>
      <c r="M285" s="272" t="s">
        <v>1</v>
      </c>
      <c r="N285" s="273" t="s">
        <v>42</v>
      </c>
      <c r="O285" s="92"/>
      <c r="P285" s="243">
        <f>O285*H285</f>
        <v>0</v>
      </c>
      <c r="Q285" s="243">
        <v>0.00025999999999999998</v>
      </c>
      <c r="R285" s="243">
        <f>Q285*H285</f>
        <v>0.00077999999999999988</v>
      </c>
      <c r="S285" s="243">
        <v>0</v>
      </c>
      <c r="T285" s="244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5" t="s">
        <v>362</v>
      </c>
      <c r="AT285" s="245" t="s">
        <v>209</v>
      </c>
      <c r="AU285" s="245" t="s">
        <v>113</v>
      </c>
      <c r="AY285" s="18" t="s">
        <v>136</v>
      </c>
      <c r="BE285" s="246">
        <f>IF(N285="základní",J285,0)</f>
        <v>0</v>
      </c>
      <c r="BF285" s="246">
        <f>IF(N285="snížená",J285,0)</f>
        <v>0</v>
      </c>
      <c r="BG285" s="246">
        <f>IF(N285="zákl. přenesená",J285,0)</f>
        <v>0</v>
      </c>
      <c r="BH285" s="246">
        <f>IF(N285="sníž. přenesená",J285,0)</f>
        <v>0</v>
      </c>
      <c r="BI285" s="246">
        <f>IF(N285="nulová",J285,0)</f>
        <v>0</v>
      </c>
      <c r="BJ285" s="18" t="s">
        <v>113</v>
      </c>
      <c r="BK285" s="246">
        <f>ROUND(I285*H285,2)</f>
        <v>0</v>
      </c>
      <c r="BL285" s="18" t="s">
        <v>275</v>
      </c>
      <c r="BM285" s="245" t="s">
        <v>406</v>
      </c>
    </row>
    <row r="286" s="12" customFormat="1" ht="22.8" customHeight="1">
      <c r="A286" s="12"/>
      <c r="B286" s="218"/>
      <c r="C286" s="219"/>
      <c r="D286" s="220" t="s">
        <v>75</v>
      </c>
      <c r="E286" s="232" t="s">
        <v>407</v>
      </c>
      <c r="F286" s="232" t="s">
        <v>408</v>
      </c>
      <c r="G286" s="219"/>
      <c r="H286" s="219"/>
      <c r="I286" s="222"/>
      <c r="J286" s="233">
        <f>BK286</f>
        <v>0</v>
      </c>
      <c r="K286" s="219"/>
      <c r="L286" s="224"/>
      <c r="M286" s="225"/>
      <c r="N286" s="226"/>
      <c r="O286" s="226"/>
      <c r="P286" s="227">
        <f>SUM(P287:P288)</f>
        <v>0</v>
      </c>
      <c r="Q286" s="226"/>
      <c r="R286" s="227">
        <f>SUM(R287:R288)</f>
        <v>0.00080000000000000004</v>
      </c>
      <c r="S286" s="226"/>
      <c r="T286" s="228">
        <f>SUM(T287:T288)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29" t="s">
        <v>113</v>
      </c>
      <c r="AT286" s="230" t="s">
        <v>75</v>
      </c>
      <c r="AU286" s="230" t="s">
        <v>84</v>
      </c>
      <c r="AY286" s="229" t="s">
        <v>136</v>
      </c>
      <c r="BK286" s="231">
        <f>SUM(BK287:BK288)</f>
        <v>0</v>
      </c>
    </row>
    <row r="287" s="2" customFormat="1" ht="16.5" customHeight="1">
      <c r="A287" s="39"/>
      <c r="B287" s="40"/>
      <c r="C287" s="234" t="s">
        <v>409</v>
      </c>
      <c r="D287" s="234" t="s">
        <v>140</v>
      </c>
      <c r="E287" s="235" t="s">
        <v>410</v>
      </c>
      <c r="F287" s="236" t="s">
        <v>411</v>
      </c>
      <c r="G287" s="237" t="s">
        <v>300</v>
      </c>
      <c r="H287" s="238">
        <v>4</v>
      </c>
      <c r="I287" s="239"/>
      <c r="J287" s="240">
        <f>ROUND(I287*H287,2)</f>
        <v>0</v>
      </c>
      <c r="K287" s="236" t="s">
        <v>144</v>
      </c>
      <c r="L287" s="45"/>
      <c r="M287" s="241" t="s">
        <v>1</v>
      </c>
      <c r="N287" s="242" t="s">
        <v>42</v>
      </c>
      <c r="O287" s="92"/>
      <c r="P287" s="243">
        <f>O287*H287</f>
        <v>0</v>
      </c>
      <c r="Q287" s="243">
        <v>0</v>
      </c>
      <c r="R287" s="243">
        <f>Q287*H287</f>
        <v>0</v>
      </c>
      <c r="S287" s="243">
        <v>0</v>
      </c>
      <c r="T287" s="24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5" t="s">
        <v>275</v>
      </c>
      <c r="AT287" s="245" t="s">
        <v>140</v>
      </c>
      <c r="AU287" s="245" t="s">
        <v>113</v>
      </c>
      <c r="AY287" s="18" t="s">
        <v>136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18" t="s">
        <v>113</v>
      </c>
      <c r="BK287" s="246">
        <f>ROUND(I287*H287,2)</f>
        <v>0</v>
      </c>
      <c r="BL287" s="18" t="s">
        <v>275</v>
      </c>
      <c r="BM287" s="245" t="s">
        <v>412</v>
      </c>
    </row>
    <row r="288" s="2" customFormat="1" ht="16.5" customHeight="1">
      <c r="A288" s="39"/>
      <c r="B288" s="40"/>
      <c r="C288" s="264" t="s">
        <v>413</v>
      </c>
      <c r="D288" s="264" t="s">
        <v>209</v>
      </c>
      <c r="E288" s="265" t="s">
        <v>414</v>
      </c>
      <c r="F288" s="266" t="s">
        <v>415</v>
      </c>
      <c r="G288" s="267" t="s">
        <v>300</v>
      </c>
      <c r="H288" s="268">
        <v>4</v>
      </c>
      <c r="I288" s="269"/>
      <c r="J288" s="270">
        <f>ROUND(I288*H288,2)</f>
        <v>0</v>
      </c>
      <c r="K288" s="266" t="s">
        <v>144</v>
      </c>
      <c r="L288" s="271"/>
      <c r="M288" s="272" t="s">
        <v>1</v>
      </c>
      <c r="N288" s="273" t="s">
        <v>42</v>
      </c>
      <c r="O288" s="92"/>
      <c r="P288" s="243">
        <f>O288*H288</f>
        <v>0</v>
      </c>
      <c r="Q288" s="243">
        <v>0.00020000000000000001</v>
      </c>
      <c r="R288" s="243">
        <f>Q288*H288</f>
        <v>0.00080000000000000004</v>
      </c>
      <c r="S288" s="243">
        <v>0</v>
      </c>
      <c r="T288" s="244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5" t="s">
        <v>362</v>
      </c>
      <c r="AT288" s="245" t="s">
        <v>209</v>
      </c>
      <c r="AU288" s="245" t="s">
        <v>113</v>
      </c>
      <c r="AY288" s="18" t="s">
        <v>136</v>
      </c>
      <c r="BE288" s="246">
        <f>IF(N288="základní",J288,0)</f>
        <v>0</v>
      </c>
      <c r="BF288" s="246">
        <f>IF(N288="snížená",J288,0)</f>
        <v>0</v>
      </c>
      <c r="BG288" s="246">
        <f>IF(N288="zákl. přenesená",J288,0)</f>
        <v>0</v>
      </c>
      <c r="BH288" s="246">
        <f>IF(N288="sníž. přenesená",J288,0)</f>
        <v>0</v>
      </c>
      <c r="BI288" s="246">
        <f>IF(N288="nulová",J288,0)</f>
        <v>0</v>
      </c>
      <c r="BJ288" s="18" t="s">
        <v>113</v>
      </c>
      <c r="BK288" s="246">
        <f>ROUND(I288*H288,2)</f>
        <v>0</v>
      </c>
      <c r="BL288" s="18" t="s">
        <v>275</v>
      </c>
      <c r="BM288" s="245" t="s">
        <v>416</v>
      </c>
    </row>
    <row r="289" s="12" customFormat="1" ht="22.8" customHeight="1">
      <c r="A289" s="12"/>
      <c r="B289" s="218"/>
      <c r="C289" s="219"/>
      <c r="D289" s="220" t="s">
        <v>75</v>
      </c>
      <c r="E289" s="232" t="s">
        <v>417</v>
      </c>
      <c r="F289" s="232" t="s">
        <v>418</v>
      </c>
      <c r="G289" s="219"/>
      <c r="H289" s="219"/>
      <c r="I289" s="222"/>
      <c r="J289" s="233">
        <f>BK289</f>
        <v>0</v>
      </c>
      <c r="K289" s="219"/>
      <c r="L289" s="224"/>
      <c r="M289" s="225"/>
      <c r="N289" s="226"/>
      <c r="O289" s="226"/>
      <c r="P289" s="227">
        <f>SUM(P290:P343)</f>
        <v>0</v>
      </c>
      <c r="Q289" s="226"/>
      <c r="R289" s="227">
        <f>SUM(R290:R343)</f>
        <v>1.81755325</v>
      </c>
      <c r="S289" s="226"/>
      <c r="T289" s="228">
        <f>SUM(T290:T343)</f>
        <v>0.034660000000000003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29" t="s">
        <v>113</v>
      </c>
      <c r="AT289" s="230" t="s">
        <v>75</v>
      </c>
      <c r="AU289" s="230" t="s">
        <v>84</v>
      </c>
      <c r="AY289" s="229" t="s">
        <v>136</v>
      </c>
      <c r="BK289" s="231">
        <f>SUM(BK290:BK343)</f>
        <v>0</v>
      </c>
    </row>
    <row r="290" s="2" customFormat="1" ht="33" customHeight="1">
      <c r="A290" s="39"/>
      <c r="B290" s="40"/>
      <c r="C290" s="234" t="s">
        <v>419</v>
      </c>
      <c r="D290" s="234" t="s">
        <v>140</v>
      </c>
      <c r="E290" s="235" t="s">
        <v>420</v>
      </c>
      <c r="F290" s="236" t="s">
        <v>421</v>
      </c>
      <c r="G290" s="237" t="s">
        <v>195</v>
      </c>
      <c r="H290" s="238">
        <v>3.3999999999999999</v>
      </c>
      <c r="I290" s="239"/>
      <c r="J290" s="240">
        <f>ROUND(I290*H290,2)</f>
        <v>0</v>
      </c>
      <c r="K290" s="236" t="s">
        <v>144</v>
      </c>
      <c r="L290" s="45"/>
      <c r="M290" s="241" t="s">
        <v>1</v>
      </c>
      <c r="N290" s="242" t="s">
        <v>42</v>
      </c>
      <c r="O290" s="92"/>
      <c r="P290" s="243">
        <f>O290*H290</f>
        <v>0</v>
      </c>
      <c r="Q290" s="243">
        <v>0.032099999999999997</v>
      </c>
      <c r="R290" s="243">
        <f>Q290*H290</f>
        <v>0.10913999999999999</v>
      </c>
      <c r="S290" s="243">
        <v>0</v>
      </c>
      <c r="T290" s="244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5" t="s">
        <v>275</v>
      </c>
      <c r="AT290" s="245" t="s">
        <v>140</v>
      </c>
      <c r="AU290" s="245" t="s">
        <v>113</v>
      </c>
      <c r="AY290" s="18" t="s">
        <v>136</v>
      </c>
      <c r="BE290" s="246">
        <f>IF(N290="základní",J290,0)</f>
        <v>0</v>
      </c>
      <c r="BF290" s="246">
        <f>IF(N290="snížená",J290,0)</f>
        <v>0</v>
      </c>
      <c r="BG290" s="246">
        <f>IF(N290="zákl. přenesená",J290,0)</f>
        <v>0</v>
      </c>
      <c r="BH290" s="246">
        <f>IF(N290="sníž. přenesená",J290,0)</f>
        <v>0</v>
      </c>
      <c r="BI290" s="246">
        <f>IF(N290="nulová",J290,0)</f>
        <v>0</v>
      </c>
      <c r="BJ290" s="18" t="s">
        <v>113</v>
      </c>
      <c r="BK290" s="246">
        <f>ROUND(I290*H290,2)</f>
        <v>0</v>
      </c>
      <c r="BL290" s="18" t="s">
        <v>275</v>
      </c>
      <c r="BM290" s="245" t="s">
        <v>422</v>
      </c>
    </row>
    <row r="291" s="14" customFormat="1">
      <c r="A291" s="14"/>
      <c r="B291" s="274"/>
      <c r="C291" s="275"/>
      <c r="D291" s="254" t="s">
        <v>197</v>
      </c>
      <c r="E291" s="276" t="s">
        <v>1</v>
      </c>
      <c r="F291" s="277" t="s">
        <v>423</v>
      </c>
      <c r="G291" s="275"/>
      <c r="H291" s="276" t="s">
        <v>1</v>
      </c>
      <c r="I291" s="278"/>
      <c r="J291" s="275"/>
      <c r="K291" s="275"/>
      <c r="L291" s="279"/>
      <c r="M291" s="280"/>
      <c r="N291" s="281"/>
      <c r="O291" s="281"/>
      <c r="P291" s="281"/>
      <c r="Q291" s="281"/>
      <c r="R291" s="281"/>
      <c r="S291" s="281"/>
      <c r="T291" s="28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83" t="s">
        <v>197</v>
      </c>
      <c r="AU291" s="283" t="s">
        <v>113</v>
      </c>
      <c r="AV291" s="14" t="s">
        <v>84</v>
      </c>
      <c r="AW291" s="14" t="s">
        <v>32</v>
      </c>
      <c r="AX291" s="14" t="s">
        <v>76</v>
      </c>
      <c r="AY291" s="283" t="s">
        <v>136</v>
      </c>
    </row>
    <row r="292" s="13" customFormat="1">
      <c r="A292" s="13"/>
      <c r="B292" s="252"/>
      <c r="C292" s="253"/>
      <c r="D292" s="254" t="s">
        <v>197</v>
      </c>
      <c r="E292" s="255" t="s">
        <v>1</v>
      </c>
      <c r="F292" s="256" t="s">
        <v>424</v>
      </c>
      <c r="G292" s="253"/>
      <c r="H292" s="257">
        <v>5</v>
      </c>
      <c r="I292" s="258"/>
      <c r="J292" s="253"/>
      <c r="K292" s="253"/>
      <c r="L292" s="259"/>
      <c r="M292" s="260"/>
      <c r="N292" s="261"/>
      <c r="O292" s="261"/>
      <c r="P292" s="261"/>
      <c r="Q292" s="261"/>
      <c r="R292" s="261"/>
      <c r="S292" s="261"/>
      <c r="T292" s="26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3" t="s">
        <v>197</v>
      </c>
      <c r="AU292" s="263" t="s">
        <v>113</v>
      </c>
      <c r="AV292" s="13" t="s">
        <v>113</v>
      </c>
      <c r="AW292" s="13" t="s">
        <v>32</v>
      </c>
      <c r="AX292" s="13" t="s">
        <v>76</v>
      </c>
      <c r="AY292" s="263" t="s">
        <v>136</v>
      </c>
    </row>
    <row r="293" s="13" customFormat="1">
      <c r="A293" s="13"/>
      <c r="B293" s="252"/>
      <c r="C293" s="253"/>
      <c r="D293" s="254" t="s">
        <v>197</v>
      </c>
      <c r="E293" s="255" t="s">
        <v>1</v>
      </c>
      <c r="F293" s="256" t="s">
        <v>310</v>
      </c>
      <c r="G293" s="253"/>
      <c r="H293" s="257">
        <v>-1.6000000000000001</v>
      </c>
      <c r="I293" s="258"/>
      <c r="J293" s="253"/>
      <c r="K293" s="253"/>
      <c r="L293" s="259"/>
      <c r="M293" s="260"/>
      <c r="N293" s="261"/>
      <c r="O293" s="261"/>
      <c r="P293" s="261"/>
      <c r="Q293" s="261"/>
      <c r="R293" s="261"/>
      <c r="S293" s="261"/>
      <c r="T293" s="26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3" t="s">
        <v>197</v>
      </c>
      <c r="AU293" s="263" t="s">
        <v>113</v>
      </c>
      <c r="AV293" s="13" t="s">
        <v>113</v>
      </c>
      <c r="AW293" s="13" t="s">
        <v>32</v>
      </c>
      <c r="AX293" s="13" t="s">
        <v>76</v>
      </c>
      <c r="AY293" s="263" t="s">
        <v>136</v>
      </c>
    </row>
    <row r="294" s="15" customFormat="1">
      <c r="A294" s="15"/>
      <c r="B294" s="284"/>
      <c r="C294" s="285"/>
      <c r="D294" s="254" t="s">
        <v>197</v>
      </c>
      <c r="E294" s="286" t="s">
        <v>1</v>
      </c>
      <c r="F294" s="287" t="s">
        <v>229</v>
      </c>
      <c r="G294" s="285"/>
      <c r="H294" s="288">
        <v>3.3999999999999999</v>
      </c>
      <c r="I294" s="289"/>
      <c r="J294" s="285"/>
      <c r="K294" s="285"/>
      <c r="L294" s="290"/>
      <c r="M294" s="291"/>
      <c r="N294" s="292"/>
      <c r="O294" s="292"/>
      <c r="P294" s="292"/>
      <c r="Q294" s="292"/>
      <c r="R294" s="292"/>
      <c r="S294" s="292"/>
      <c r="T294" s="293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94" t="s">
        <v>197</v>
      </c>
      <c r="AU294" s="294" t="s">
        <v>113</v>
      </c>
      <c r="AV294" s="15" t="s">
        <v>139</v>
      </c>
      <c r="AW294" s="15" t="s">
        <v>32</v>
      </c>
      <c r="AX294" s="15" t="s">
        <v>84</v>
      </c>
      <c r="AY294" s="294" t="s">
        <v>136</v>
      </c>
    </row>
    <row r="295" s="2" customFormat="1" ht="37.8" customHeight="1">
      <c r="A295" s="39"/>
      <c r="B295" s="40"/>
      <c r="C295" s="234" t="s">
        <v>425</v>
      </c>
      <c r="D295" s="234" t="s">
        <v>140</v>
      </c>
      <c r="E295" s="235" t="s">
        <v>426</v>
      </c>
      <c r="F295" s="236" t="s">
        <v>427</v>
      </c>
      <c r="G295" s="237" t="s">
        <v>195</v>
      </c>
      <c r="H295" s="238">
        <v>3.2000000000000002</v>
      </c>
      <c r="I295" s="239"/>
      <c r="J295" s="240">
        <f>ROUND(I295*H295,2)</f>
        <v>0</v>
      </c>
      <c r="K295" s="236" t="s">
        <v>144</v>
      </c>
      <c r="L295" s="45"/>
      <c r="M295" s="241" t="s">
        <v>1</v>
      </c>
      <c r="N295" s="242" t="s">
        <v>42</v>
      </c>
      <c r="O295" s="92"/>
      <c r="P295" s="243">
        <f>O295*H295</f>
        <v>0</v>
      </c>
      <c r="Q295" s="243">
        <v>0.052729999999999999</v>
      </c>
      <c r="R295" s="243">
        <f>Q295*H295</f>
        <v>0.168736</v>
      </c>
      <c r="S295" s="243">
        <v>0</v>
      </c>
      <c r="T295" s="24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5" t="s">
        <v>275</v>
      </c>
      <c r="AT295" s="245" t="s">
        <v>140</v>
      </c>
      <c r="AU295" s="245" t="s">
        <v>113</v>
      </c>
      <c r="AY295" s="18" t="s">
        <v>136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18" t="s">
        <v>113</v>
      </c>
      <c r="BK295" s="246">
        <f>ROUND(I295*H295,2)</f>
        <v>0</v>
      </c>
      <c r="BL295" s="18" t="s">
        <v>275</v>
      </c>
      <c r="BM295" s="245" t="s">
        <v>428</v>
      </c>
    </row>
    <row r="296" s="13" customFormat="1">
      <c r="A296" s="13"/>
      <c r="B296" s="252"/>
      <c r="C296" s="253"/>
      <c r="D296" s="254" t="s">
        <v>197</v>
      </c>
      <c r="E296" s="255" t="s">
        <v>1</v>
      </c>
      <c r="F296" s="256" t="s">
        <v>429</v>
      </c>
      <c r="G296" s="253"/>
      <c r="H296" s="257">
        <v>4.7999999999999998</v>
      </c>
      <c r="I296" s="258"/>
      <c r="J296" s="253"/>
      <c r="K296" s="253"/>
      <c r="L296" s="259"/>
      <c r="M296" s="260"/>
      <c r="N296" s="261"/>
      <c r="O296" s="261"/>
      <c r="P296" s="261"/>
      <c r="Q296" s="261"/>
      <c r="R296" s="261"/>
      <c r="S296" s="261"/>
      <c r="T296" s="26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3" t="s">
        <v>197</v>
      </c>
      <c r="AU296" s="263" t="s">
        <v>113</v>
      </c>
      <c r="AV296" s="13" t="s">
        <v>113</v>
      </c>
      <c r="AW296" s="13" t="s">
        <v>32</v>
      </c>
      <c r="AX296" s="13" t="s">
        <v>76</v>
      </c>
      <c r="AY296" s="263" t="s">
        <v>136</v>
      </c>
    </row>
    <row r="297" s="13" customFormat="1">
      <c r="A297" s="13"/>
      <c r="B297" s="252"/>
      <c r="C297" s="253"/>
      <c r="D297" s="254" t="s">
        <v>197</v>
      </c>
      <c r="E297" s="255" t="s">
        <v>1</v>
      </c>
      <c r="F297" s="256" t="s">
        <v>310</v>
      </c>
      <c r="G297" s="253"/>
      <c r="H297" s="257">
        <v>-1.6000000000000001</v>
      </c>
      <c r="I297" s="258"/>
      <c r="J297" s="253"/>
      <c r="K297" s="253"/>
      <c r="L297" s="259"/>
      <c r="M297" s="260"/>
      <c r="N297" s="261"/>
      <c r="O297" s="261"/>
      <c r="P297" s="261"/>
      <c r="Q297" s="261"/>
      <c r="R297" s="261"/>
      <c r="S297" s="261"/>
      <c r="T297" s="26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3" t="s">
        <v>197</v>
      </c>
      <c r="AU297" s="263" t="s">
        <v>113</v>
      </c>
      <c r="AV297" s="13" t="s">
        <v>113</v>
      </c>
      <c r="AW297" s="13" t="s">
        <v>32</v>
      </c>
      <c r="AX297" s="13" t="s">
        <v>76</v>
      </c>
      <c r="AY297" s="263" t="s">
        <v>136</v>
      </c>
    </row>
    <row r="298" s="15" customFormat="1">
      <c r="A298" s="15"/>
      <c r="B298" s="284"/>
      <c r="C298" s="285"/>
      <c r="D298" s="254" t="s">
        <v>197</v>
      </c>
      <c r="E298" s="286" t="s">
        <v>1</v>
      </c>
      <c r="F298" s="287" t="s">
        <v>229</v>
      </c>
      <c r="G298" s="285"/>
      <c r="H298" s="288">
        <v>3.2000000000000002</v>
      </c>
      <c r="I298" s="289"/>
      <c r="J298" s="285"/>
      <c r="K298" s="285"/>
      <c r="L298" s="290"/>
      <c r="M298" s="291"/>
      <c r="N298" s="292"/>
      <c r="O298" s="292"/>
      <c r="P298" s="292"/>
      <c r="Q298" s="292"/>
      <c r="R298" s="292"/>
      <c r="S298" s="292"/>
      <c r="T298" s="293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94" t="s">
        <v>197</v>
      </c>
      <c r="AU298" s="294" t="s">
        <v>113</v>
      </c>
      <c r="AV298" s="15" t="s">
        <v>139</v>
      </c>
      <c r="AW298" s="15" t="s">
        <v>32</v>
      </c>
      <c r="AX298" s="15" t="s">
        <v>84</v>
      </c>
      <c r="AY298" s="294" t="s">
        <v>136</v>
      </c>
    </row>
    <row r="299" s="2" customFormat="1" ht="37.8" customHeight="1">
      <c r="A299" s="39"/>
      <c r="B299" s="40"/>
      <c r="C299" s="234" t="s">
        <v>430</v>
      </c>
      <c r="D299" s="234" t="s">
        <v>140</v>
      </c>
      <c r="E299" s="235" t="s">
        <v>431</v>
      </c>
      <c r="F299" s="236" t="s">
        <v>432</v>
      </c>
      <c r="G299" s="237" t="s">
        <v>195</v>
      </c>
      <c r="H299" s="238">
        <v>1.325</v>
      </c>
      <c r="I299" s="239"/>
      <c r="J299" s="240">
        <f>ROUND(I299*H299,2)</f>
        <v>0</v>
      </c>
      <c r="K299" s="236" t="s">
        <v>144</v>
      </c>
      <c r="L299" s="45"/>
      <c r="M299" s="241" t="s">
        <v>1</v>
      </c>
      <c r="N299" s="242" t="s">
        <v>42</v>
      </c>
      <c r="O299" s="92"/>
      <c r="P299" s="243">
        <f>O299*H299</f>
        <v>0</v>
      </c>
      <c r="Q299" s="243">
        <v>0.058409999999999997</v>
      </c>
      <c r="R299" s="243">
        <f>Q299*H299</f>
        <v>0.077393249999999997</v>
      </c>
      <c r="S299" s="243">
        <v>0</v>
      </c>
      <c r="T299" s="24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5" t="s">
        <v>275</v>
      </c>
      <c r="AT299" s="245" t="s">
        <v>140</v>
      </c>
      <c r="AU299" s="245" t="s">
        <v>113</v>
      </c>
      <c r="AY299" s="18" t="s">
        <v>136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18" t="s">
        <v>113</v>
      </c>
      <c r="BK299" s="246">
        <f>ROUND(I299*H299,2)</f>
        <v>0</v>
      </c>
      <c r="BL299" s="18" t="s">
        <v>275</v>
      </c>
      <c r="BM299" s="245" t="s">
        <v>433</v>
      </c>
    </row>
    <row r="300" s="13" customFormat="1">
      <c r="A300" s="13"/>
      <c r="B300" s="252"/>
      <c r="C300" s="253"/>
      <c r="D300" s="254" t="s">
        <v>197</v>
      </c>
      <c r="E300" s="255" t="s">
        <v>1</v>
      </c>
      <c r="F300" s="256" t="s">
        <v>434</v>
      </c>
      <c r="G300" s="253"/>
      <c r="H300" s="257">
        <v>2.9249999999999998</v>
      </c>
      <c r="I300" s="258"/>
      <c r="J300" s="253"/>
      <c r="K300" s="253"/>
      <c r="L300" s="259"/>
      <c r="M300" s="260"/>
      <c r="N300" s="261"/>
      <c r="O300" s="261"/>
      <c r="P300" s="261"/>
      <c r="Q300" s="261"/>
      <c r="R300" s="261"/>
      <c r="S300" s="261"/>
      <c r="T300" s="26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3" t="s">
        <v>197</v>
      </c>
      <c r="AU300" s="263" t="s">
        <v>113</v>
      </c>
      <c r="AV300" s="13" t="s">
        <v>113</v>
      </c>
      <c r="AW300" s="13" t="s">
        <v>32</v>
      </c>
      <c r="AX300" s="13" t="s">
        <v>76</v>
      </c>
      <c r="AY300" s="263" t="s">
        <v>136</v>
      </c>
    </row>
    <row r="301" s="13" customFormat="1">
      <c r="A301" s="13"/>
      <c r="B301" s="252"/>
      <c r="C301" s="253"/>
      <c r="D301" s="254" t="s">
        <v>197</v>
      </c>
      <c r="E301" s="255" t="s">
        <v>1</v>
      </c>
      <c r="F301" s="256" t="s">
        <v>310</v>
      </c>
      <c r="G301" s="253"/>
      <c r="H301" s="257">
        <v>-1.6000000000000001</v>
      </c>
      <c r="I301" s="258"/>
      <c r="J301" s="253"/>
      <c r="K301" s="253"/>
      <c r="L301" s="259"/>
      <c r="M301" s="260"/>
      <c r="N301" s="261"/>
      <c r="O301" s="261"/>
      <c r="P301" s="261"/>
      <c r="Q301" s="261"/>
      <c r="R301" s="261"/>
      <c r="S301" s="261"/>
      <c r="T301" s="26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3" t="s">
        <v>197</v>
      </c>
      <c r="AU301" s="263" t="s">
        <v>113</v>
      </c>
      <c r="AV301" s="13" t="s">
        <v>113</v>
      </c>
      <c r="AW301" s="13" t="s">
        <v>32</v>
      </c>
      <c r="AX301" s="13" t="s">
        <v>76</v>
      </c>
      <c r="AY301" s="263" t="s">
        <v>136</v>
      </c>
    </row>
    <row r="302" s="15" customFormat="1">
      <c r="A302" s="15"/>
      <c r="B302" s="284"/>
      <c r="C302" s="285"/>
      <c r="D302" s="254" t="s">
        <v>197</v>
      </c>
      <c r="E302" s="286" t="s">
        <v>1</v>
      </c>
      <c r="F302" s="287" t="s">
        <v>229</v>
      </c>
      <c r="G302" s="285"/>
      <c r="H302" s="288">
        <v>1.325</v>
      </c>
      <c r="I302" s="289"/>
      <c r="J302" s="285"/>
      <c r="K302" s="285"/>
      <c r="L302" s="290"/>
      <c r="M302" s="291"/>
      <c r="N302" s="292"/>
      <c r="O302" s="292"/>
      <c r="P302" s="292"/>
      <c r="Q302" s="292"/>
      <c r="R302" s="292"/>
      <c r="S302" s="292"/>
      <c r="T302" s="293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94" t="s">
        <v>197</v>
      </c>
      <c r="AU302" s="294" t="s">
        <v>113</v>
      </c>
      <c r="AV302" s="15" t="s">
        <v>139</v>
      </c>
      <c r="AW302" s="15" t="s">
        <v>32</v>
      </c>
      <c r="AX302" s="15" t="s">
        <v>84</v>
      </c>
      <c r="AY302" s="294" t="s">
        <v>136</v>
      </c>
    </row>
    <row r="303" s="2" customFormat="1" ht="24.15" customHeight="1">
      <c r="A303" s="39"/>
      <c r="B303" s="40"/>
      <c r="C303" s="234" t="s">
        <v>435</v>
      </c>
      <c r="D303" s="234" t="s">
        <v>140</v>
      </c>
      <c r="E303" s="235" t="s">
        <v>436</v>
      </c>
      <c r="F303" s="236" t="s">
        <v>437</v>
      </c>
      <c r="G303" s="237" t="s">
        <v>300</v>
      </c>
      <c r="H303" s="238">
        <v>2</v>
      </c>
      <c r="I303" s="239"/>
      <c r="J303" s="240">
        <f>ROUND(I303*H303,2)</f>
        <v>0</v>
      </c>
      <c r="K303" s="236" t="s">
        <v>144</v>
      </c>
      <c r="L303" s="45"/>
      <c r="M303" s="241" t="s">
        <v>1</v>
      </c>
      <c r="N303" s="242" t="s">
        <v>42</v>
      </c>
      <c r="O303" s="92"/>
      <c r="P303" s="243">
        <f>O303*H303</f>
        <v>0</v>
      </c>
      <c r="Q303" s="243">
        <v>0.021149999999999999</v>
      </c>
      <c r="R303" s="243">
        <f>Q303*H303</f>
        <v>0.042299999999999997</v>
      </c>
      <c r="S303" s="243">
        <v>0.017330000000000002</v>
      </c>
      <c r="T303" s="244">
        <f>S303*H303</f>
        <v>0.034660000000000003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5" t="s">
        <v>275</v>
      </c>
      <c r="AT303" s="245" t="s">
        <v>140</v>
      </c>
      <c r="AU303" s="245" t="s">
        <v>113</v>
      </c>
      <c r="AY303" s="18" t="s">
        <v>136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18" t="s">
        <v>113</v>
      </c>
      <c r="BK303" s="246">
        <f>ROUND(I303*H303,2)</f>
        <v>0</v>
      </c>
      <c r="BL303" s="18" t="s">
        <v>275</v>
      </c>
      <c r="BM303" s="245" t="s">
        <v>438</v>
      </c>
    </row>
    <row r="304" s="14" customFormat="1">
      <c r="A304" s="14"/>
      <c r="B304" s="274"/>
      <c r="C304" s="275"/>
      <c r="D304" s="254" t="s">
        <v>197</v>
      </c>
      <c r="E304" s="276" t="s">
        <v>1</v>
      </c>
      <c r="F304" s="277" t="s">
        <v>439</v>
      </c>
      <c r="G304" s="275"/>
      <c r="H304" s="276" t="s">
        <v>1</v>
      </c>
      <c r="I304" s="278"/>
      <c r="J304" s="275"/>
      <c r="K304" s="275"/>
      <c r="L304" s="279"/>
      <c r="M304" s="280"/>
      <c r="N304" s="281"/>
      <c r="O304" s="281"/>
      <c r="P304" s="281"/>
      <c r="Q304" s="281"/>
      <c r="R304" s="281"/>
      <c r="S304" s="281"/>
      <c r="T304" s="28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83" t="s">
        <v>197</v>
      </c>
      <c r="AU304" s="283" t="s">
        <v>113</v>
      </c>
      <c r="AV304" s="14" t="s">
        <v>84</v>
      </c>
      <c r="AW304" s="14" t="s">
        <v>32</v>
      </c>
      <c r="AX304" s="14" t="s">
        <v>76</v>
      </c>
      <c r="AY304" s="283" t="s">
        <v>136</v>
      </c>
    </row>
    <row r="305" s="13" customFormat="1">
      <c r="A305" s="13"/>
      <c r="B305" s="252"/>
      <c r="C305" s="253"/>
      <c r="D305" s="254" t="s">
        <v>197</v>
      </c>
      <c r="E305" s="255" t="s">
        <v>1</v>
      </c>
      <c r="F305" s="256" t="s">
        <v>113</v>
      </c>
      <c r="G305" s="253"/>
      <c r="H305" s="257">
        <v>2</v>
      </c>
      <c r="I305" s="258"/>
      <c r="J305" s="253"/>
      <c r="K305" s="253"/>
      <c r="L305" s="259"/>
      <c r="M305" s="260"/>
      <c r="N305" s="261"/>
      <c r="O305" s="261"/>
      <c r="P305" s="261"/>
      <c r="Q305" s="261"/>
      <c r="R305" s="261"/>
      <c r="S305" s="261"/>
      <c r="T305" s="26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3" t="s">
        <v>197</v>
      </c>
      <c r="AU305" s="263" t="s">
        <v>113</v>
      </c>
      <c r="AV305" s="13" t="s">
        <v>113</v>
      </c>
      <c r="AW305" s="13" t="s">
        <v>32</v>
      </c>
      <c r="AX305" s="13" t="s">
        <v>76</v>
      </c>
      <c r="AY305" s="263" t="s">
        <v>136</v>
      </c>
    </row>
    <row r="306" s="15" customFormat="1">
      <c r="A306" s="15"/>
      <c r="B306" s="284"/>
      <c r="C306" s="285"/>
      <c r="D306" s="254" t="s">
        <v>197</v>
      </c>
      <c r="E306" s="286" t="s">
        <v>1</v>
      </c>
      <c r="F306" s="287" t="s">
        <v>229</v>
      </c>
      <c r="G306" s="285"/>
      <c r="H306" s="288">
        <v>2</v>
      </c>
      <c r="I306" s="289"/>
      <c r="J306" s="285"/>
      <c r="K306" s="285"/>
      <c r="L306" s="290"/>
      <c r="M306" s="291"/>
      <c r="N306" s="292"/>
      <c r="O306" s="292"/>
      <c r="P306" s="292"/>
      <c r="Q306" s="292"/>
      <c r="R306" s="292"/>
      <c r="S306" s="292"/>
      <c r="T306" s="293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94" t="s">
        <v>197</v>
      </c>
      <c r="AU306" s="294" t="s">
        <v>113</v>
      </c>
      <c r="AV306" s="15" t="s">
        <v>139</v>
      </c>
      <c r="AW306" s="15" t="s">
        <v>32</v>
      </c>
      <c r="AX306" s="15" t="s">
        <v>84</v>
      </c>
      <c r="AY306" s="294" t="s">
        <v>136</v>
      </c>
    </row>
    <row r="307" s="2" customFormat="1" ht="24.15" customHeight="1">
      <c r="A307" s="39"/>
      <c r="B307" s="40"/>
      <c r="C307" s="234" t="s">
        <v>440</v>
      </c>
      <c r="D307" s="234" t="s">
        <v>140</v>
      </c>
      <c r="E307" s="235" t="s">
        <v>441</v>
      </c>
      <c r="F307" s="236" t="s">
        <v>442</v>
      </c>
      <c r="G307" s="237" t="s">
        <v>195</v>
      </c>
      <c r="H307" s="238">
        <v>9.0999999999999996</v>
      </c>
      <c r="I307" s="239"/>
      <c r="J307" s="240">
        <f>ROUND(I307*H307,2)</f>
        <v>0</v>
      </c>
      <c r="K307" s="236" t="s">
        <v>144</v>
      </c>
      <c r="L307" s="45"/>
      <c r="M307" s="241" t="s">
        <v>1</v>
      </c>
      <c r="N307" s="242" t="s">
        <v>42</v>
      </c>
      <c r="O307" s="92"/>
      <c r="P307" s="243">
        <f>O307*H307</f>
        <v>0</v>
      </c>
      <c r="Q307" s="243">
        <v>0.01324</v>
      </c>
      <c r="R307" s="243">
        <f>Q307*H307</f>
        <v>0.12048399999999999</v>
      </c>
      <c r="S307" s="243">
        <v>0</v>
      </c>
      <c r="T307" s="244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5" t="s">
        <v>275</v>
      </c>
      <c r="AT307" s="245" t="s">
        <v>140</v>
      </c>
      <c r="AU307" s="245" t="s">
        <v>113</v>
      </c>
      <c r="AY307" s="18" t="s">
        <v>136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18" t="s">
        <v>113</v>
      </c>
      <c r="BK307" s="246">
        <f>ROUND(I307*H307,2)</f>
        <v>0</v>
      </c>
      <c r="BL307" s="18" t="s">
        <v>275</v>
      </c>
      <c r="BM307" s="245" t="s">
        <v>443</v>
      </c>
    </row>
    <row r="308" s="14" customFormat="1">
      <c r="A308" s="14"/>
      <c r="B308" s="274"/>
      <c r="C308" s="275"/>
      <c r="D308" s="254" t="s">
        <v>197</v>
      </c>
      <c r="E308" s="276" t="s">
        <v>1</v>
      </c>
      <c r="F308" s="277" t="s">
        <v>444</v>
      </c>
      <c r="G308" s="275"/>
      <c r="H308" s="276" t="s">
        <v>1</v>
      </c>
      <c r="I308" s="278"/>
      <c r="J308" s="275"/>
      <c r="K308" s="275"/>
      <c r="L308" s="279"/>
      <c r="M308" s="280"/>
      <c r="N308" s="281"/>
      <c r="O308" s="281"/>
      <c r="P308" s="281"/>
      <c r="Q308" s="281"/>
      <c r="R308" s="281"/>
      <c r="S308" s="281"/>
      <c r="T308" s="28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83" t="s">
        <v>197</v>
      </c>
      <c r="AU308" s="283" t="s">
        <v>113</v>
      </c>
      <c r="AV308" s="14" t="s">
        <v>84</v>
      </c>
      <c r="AW308" s="14" t="s">
        <v>32</v>
      </c>
      <c r="AX308" s="14" t="s">
        <v>76</v>
      </c>
      <c r="AY308" s="283" t="s">
        <v>136</v>
      </c>
    </row>
    <row r="309" s="13" customFormat="1">
      <c r="A309" s="13"/>
      <c r="B309" s="252"/>
      <c r="C309" s="253"/>
      <c r="D309" s="254" t="s">
        <v>197</v>
      </c>
      <c r="E309" s="255" t="s">
        <v>1</v>
      </c>
      <c r="F309" s="256" t="s">
        <v>445</v>
      </c>
      <c r="G309" s="253"/>
      <c r="H309" s="257">
        <v>7</v>
      </c>
      <c r="I309" s="258"/>
      <c r="J309" s="253"/>
      <c r="K309" s="253"/>
      <c r="L309" s="259"/>
      <c r="M309" s="260"/>
      <c r="N309" s="261"/>
      <c r="O309" s="261"/>
      <c r="P309" s="261"/>
      <c r="Q309" s="261"/>
      <c r="R309" s="261"/>
      <c r="S309" s="261"/>
      <c r="T309" s="26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3" t="s">
        <v>197</v>
      </c>
      <c r="AU309" s="263" t="s">
        <v>113</v>
      </c>
      <c r="AV309" s="13" t="s">
        <v>113</v>
      </c>
      <c r="AW309" s="13" t="s">
        <v>32</v>
      </c>
      <c r="AX309" s="13" t="s">
        <v>76</v>
      </c>
      <c r="AY309" s="263" t="s">
        <v>136</v>
      </c>
    </row>
    <row r="310" s="13" customFormat="1">
      <c r="A310" s="13"/>
      <c r="B310" s="252"/>
      <c r="C310" s="253"/>
      <c r="D310" s="254" t="s">
        <v>197</v>
      </c>
      <c r="E310" s="255" t="s">
        <v>1</v>
      </c>
      <c r="F310" s="256" t="s">
        <v>446</v>
      </c>
      <c r="G310" s="253"/>
      <c r="H310" s="257">
        <v>2.1000000000000001</v>
      </c>
      <c r="I310" s="258"/>
      <c r="J310" s="253"/>
      <c r="K310" s="253"/>
      <c r="L310" s="259"/>
      <c r="M310" s="260"/>
      <c r="N310" s="261"/>
      <c r="O310" s="261"/>
      <c r="P310" s="261"/>
      <c r="Q310" s="261"/>
      <c r="R310" s="261"/>
      <c r="S310" s="261"/>
      <c r="T310" s="26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3" t="s">
        <v>197</v>
      </c>
      <c r="AU310" s="263" t="s">
        <v>113</v>
      </c>
      <c r="AV310" s="13" t="s">
        <v>113</v>
      </c>
      <c r="AW310" s="13" t="s">
        <v>32</v>
      </c>
      <c r="AX310" s="13" t="s">
        <v>76</v>
      </c>
      <c r="AY310" s="263" t="s">
        <v>136</v>
      </c>
    </row>
    <row r="311" s="15" customFormat="1">
      <c r="A311" s="15"/>
      <c r="B311" s="284"/>
      <c r="C311" s="285"/>
      <c r="D311" s="254" t="s">
        <v>197</v>
      </c>
      <c r="E311" s="286" t="s">
        <v>1</v>
      </c>
      <c r="F311" s="287" t="s">
        <v>229</v>
      </c>
      <c r="G311" s="285"/>
      <c r="H311" s="288">
        <v>9.0999999999999996</v>
      </c>
      <c r="I311" s="289"/>
      <c r="J311" s="285"/>
      <c r="K311" s="285"/>
      <c r="L311" s="290"/>
      <c r="M311" s="291"/>
      <c r="N311" s="292"/>
      <c r="O311" s="292"/>
      <c r="P311" s="292"/>
      <c r="Q311" s="292"/>
      <c r="R311" s="292"/>
      <c r="S311" s="292"/>
      <c r="T311" s="293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94" t="s">
        <v>197</v>
      </c>
      <c r="AU311" s="294" t="s">
        <v>113</v>
      </c>
      <c r="AV311" s="15" t="s">
        <v>139</v>
      </c>
      <c r="AW311" s="15" t="s">
        <v>32</v>
      </c>
      <c r="AX311" s="15" t="s">
        <v>84</v>
      </c>
      <c r="AY311" s="294" t="s">
        <v>136</v>
      </c>
    </row>
    <row r="312" s="2" customFormat="1" ht="33" customHeight="1">
      <c r="A312" s="39"/>
      <c r="B312" s="40"/>
      <c r="C312" s="234" t="s">
        <v>447</v>
      </c>
      <c r="D312" s="234" t="s">
        <v>140</v>
      </c>
      <c r="E312" s="235" t="s">
        <v>448</v>
      </c>
      <c r="F312" s="236" t="s">
        <v>449</v>
      </c>
      <c r="G312" s="237" t="s">
        <v>195</v>
      </c>
      <c r="H312" s="238">
        <v>4.6799999999999997</v>
      </c>
      <c r="I312" s="239"/>
      <c r="J312" s="240">
        <f>ROUND(I312*H312,2)</f>
        <v>0</v>
      </c>
      <c r="K312" s="236" t="s">
        <v>144</v>
      </c>
      <c r="L312" s="45"/>
      <c r="M312" s="241" t="s">
        <v>1</v>
      </c>
      <c r="N312" s="242" t="s">
        <v>42</v>
      </c>
      <c r="O312" s="92"/>
      <c r="P312" s="243">
        <f>O312*H312</f>
        <v>0</v>
      </c>
      <c r="Q312" s="243">
        <v>0.013559999999999999</v>
      </c>
      <c r="R312" s="243">
        <f>Q312*H312</f>
        <v>0.063460799999999998</v>
      </c>
      <c r="S312" s="243">
        <v>0</v>
      </c>
      <c r="T312" s="244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5" t="s">
        <v>275</v>
      </c>
      <c r="AT312" s="245" t="s">
        <v>140</v>
      </c>
      <c r="AU312" s="245" t="s">
        <v>113</v>
      </c>
      <c r="AY312" s="18" t="s">
        <v>136</v>
      </c>
      <c r="BE312" s="246">
        <f>IF(N312="základní",J312,0)</f>
        <v>0</v>
      </c>
      <c r="BF312" s="246">
        <f>IF(N312="snížená",J312,0)</f>
        <v>0</v>
      </c>
      <c r="BG312" s="246">
        <f>IF(N312="zákl. přenesená",J312,0)</f>
        <v>0</v>
      </c>
      <c r="BH312" s="246">
        <f>IF(N312="sníž. přenesená",J312,0)</f>
        <v>0</v>
      </c>
      <c r="BI312" s="246">
        <f>IF(N312="nulová",J312,0)</f>
        <v>0</v>
      </c>
      <c r="BJ312" s="18" t="s">
        <v>113</v>
      </c>
      <c r="BK312" s="246">
        <f>ROUND(I312*H312,2)</f>
        <v>0</v>
      </c>
      <c r="BL312" s="18" t="s">
        <v>275</v>
      </c>
      <c r="BM312" s="245" t="s">
        <v>450</v>
      </c>
    </row>
    <row r="313" s="13" customFormat="1">
      <c r="A313" s="13"/>
      <c r="B313" s="252"/>
      <c r="C313" s="253"/>
      <c r="D313" s="254" t="s">
        <v>197</v>
      </c>
      <c r="E313" s="255" t="s">
        <v>1</v>
      </c>
      <c r="F313" s="256" t="s">
        <v>451</v>
      </c>
      <c r="G313" s="253"/>
      <c r="H313" s="257">
        <v>4.6799999999999997</v>
      </c>
      <c r="I313" s="258"/>
      <c r="J313" s="253"/>
      <c r="K313" s="253"/>
      <c r="L313" s="259"/>
      <c r="M313" s="260"/>
      <c r="N313" s="261"/>
      <c r="O313" s="261"/>
      <c r="P313" s="261"/>
      <c r="Q313" s="261"/>
      <c r="R313" s="261"/>
      <c r="S313" s="261"/>
      <c r="T313" s="26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3" t="s">
        <v>197</v>
      </c>
      <c r="AU313" s="263" t="s">
        <v>113</v>
      </c>
      <c r="AV313" s="13" t="s">
        <v>113</v>
      </c>
      <c r="AW313" s="13" t="s">
        <v>32</v>
      </c>
      <c r="AX313" s="13" t="s">
        <v>76</v>
      </c>
      <c r="AY313" s="263" t="s">
        <v>136</v>
      </c>
    </row>
    <row r="314" s="15" customFormat="1">
      <c r="A314" s="15"/>
      <c r="B314" s="284"/>
      <c r="C314" s="285"/>
      <c r="D314" s="254" t="s">
        <v>197</v>
      </c>
      <c r="E314" s="286" t="s">
        <v>1</v>
      </c>
      <c r="F314" s="287" t="s">
        <v>229</v>
      </c>
      <c r="G314" s="285"/>
      <c r="H314" s="288">
        <v>4.6799999999999997</v>
      </c>
      <c r="I314" s="289"/>
      <c r="J314" s="285"/>
      <c r="K314" s="285"/>
      <c r="L314" s="290"/>
      <c r="M314" s="291"/>
      <c r="N314" s="292"/>
      <c r="O314" s="292"/>
      <c r="P314" s="292"/>
      <c r="Q314" s="292"/>
      <c r="R314" s="292"/>
      <c r="S314" s="292"/>
      <c r="T314" s="293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94" t="s">
        <v>197</v>
      </c>
      <c r="AU314" s="294" t="s">
        <v>113</v>
      </c>
      <c r="AV314" s="15" t="s">
        <v>139</v>
      </c>
      <c r="AW314" s="15" t="s">
        <v>32</v>
      </c>
      <c r="AX314" s="15" t="s">
        <v>84</v>
      </c>
      <c r="AY314" s="294" t="s">
        <v>136</v>
      </c>
    </row>
    <row r="315" s="2" customFormat="1" ht="24.15" customHeight="1">
      <c r="A315" s="39"/>
      <c r="B315" s="40"/>
      <c r="C315" s="234" t="s">
        <v>452</v>
      </c>
      <c r="D315" s="234" t="s">
        <v>140</v>
      </c>
      <c r="E315" s="235" t="s">
        <v>453</v>
      </c>
      <c r="F315" s="236" t="s">
        <v>454</v>
      </c>
      <c r="G315" s="237" t="s">
        <v>195</v>
      </c>
      <c r="H315" s="238">
        <v>3.3300000000000001</v>
      </c>
      <c r="I315" s="239"/>
      <c r="J315" s="240">
        <f>ROUND(I315*H315,2)</f>
        <v>0</v>
      </c>
      <c r="K315" s="236" t="s">
        <v>144</v>
      </c>
      <c r="L315" s="45"/>
      <c r="M315" s="241" t="s">
        <v>1</v>
      </c>
      <c r="N315" s="242" t="s">
        <v>42</v>
      </c>
      <c r="O315" s="92"/>
      <c r="P315" s="243">
        <f>O315*H315</f>
        <v>0</v>
      </c>
      <c r="Q315" s="243">
        <v>0.012200000000000001</v>
      </c>
      <c r="R315" s="243">
        <f>Q315*H315</f>
        <v>0.040626000000000002</v>
      </c>
      <c r="S315" s="243">
        <v>0</v>
      </c>
      <c r="T315" s="244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5" t="s">
        <v>275</v>
      </c>
      <c r="AT315" s="245" t="s">
        <v>140</v>
      </c>
      <c r="AU315" s="245" t="s">
        <v>113</v>
      </c>
      <c r="AY315" s="18" t="s">
        <v>136</v>
      </c>
      <c r="BE315" s="246">
        <f>IF(N315="základní",J315,0)</f>
        <v>0</v>
      </c>
      <c r="BF315" s="246">
        <f>IF(N315="snížená",J315,0)</f>
        <v>0</v>
      </c>
      <c r="BG315" s="246">
        <f>IF(N315="zákl. přenesená",J315,0)</f>
        <v>0</v>
      </c>
      <c r="BH315" s="246">
        <f>IF(N315="sníž. přenesená",J315,0)</f>
        <v>0</v>
      </c>
      <c r="BI315" s="246">
        <f>IF(N315="nulová",J315,0)</f>
        <v>0</v>
      </c>
      <c r="BJ315" s="18" t="s">
        <v>113</v>
      </c>
      <c r="BK315" s="246">
        <f>ROUND(I315*H315,2)</f>
        <v>0</v>
      </c>
      <c r="BL315" s="18" t="s">
        <v>275</v>
      </c>
      <c r="BM315" s="245" t="s">
        <v>455</v>
      </c>
    </row>
    <row r="316" s="14" customFormat="1">
      <c r="A316" s="14"/>
      <c r="B316" s="274"/>
      <c r="C316" s="275"/>
      <c r="D316" s="254" t="s">
        <v>197</v>
      </c>
      <c r="E316" s="276" t="s">
        <v>1</v>
      </c>
      <c r="F316" s="277" t="s">
        <v>220</v>
      </c>
      <c r="G316" s="275"/>
      <c r="H316" s="276" t="s">
        <v>1</v>
      </c>
      <c r="I316" s="278"/>
      <c r="J316" s="275"/>
      <c r="K316" s="275"/>
      <c r="L316" s="279"/>
      <c r="M316" s="280"/>
      <c r="N316" s="281"/>
      <c r="O316" s="281"/>
      <c r="P316" s="281"/>
      <c r="Q316" s="281"/>
      <c r="R316" s="281"/>
      <c r="S316" s="281"/>
      <c r="T316" s="28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83" t="s">
        <v>197</v>
      </c>
      <c r="AU316" s="283" t="s">
        <v>113</v>
      </c>
      <c r="AV316" s="14" t="s">
        <v>84</v>
      </c>
      <c r="AW316" s="14" t="s">
        <v>32</v>
      </c>
      <c r="AX316" s="14" t="s">
        <v>76</v>
      </c>
      <c r="AY316" s="283" t="s">
        <v>136</v>
      </c>
    </row>
    <row r="317" s="13" customFormat="1">
      <c r="A317" s="13"/>
      <c r="B317" s="252"/>
      <c r="C317" s="253"/>
      <c r="D317" s="254" t="s">
        <v>197</v>
      </c>
      <c r="E317" s="255" t="s">
        <v>1</v>
      </c>
      <c r="F317" s="256" t="s">
        <v>320</v>
      </c>
      <c r="G317" s="253"/>
      <c r="H317" s="257">
        <v>3.3300000000000001</v>
      </c>
      <c r="I317" s="258"/>
      <c r="J317" s="253"/>
      <c r="K317" s="253"/>
      <c r="L317" s="259"/>
      <c r="M317" s="260"/>
      <c r="N317" s="261"/>
      <c r="O317" s="261"/>
      <c r="P317" s="261"/>
      <c r="Q317" s="261"/>
      <c r="R317" s="261"/>
      <c r="S317" s="261"/>
      <c r="T317" s="26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3" t="s">
        <v>197</v>
      </c>
      <c r="AU317" s="263" t="s">
        <v>113</v>
      </c>
      <c r="AV317" s="13" t="s">
        <v>113</v>
      </c>
      <c r="AW317" s="13" t="s">
        <v>32</v>
      </c>
      <c r="AX317" s="13" t="s">
        <v>76</v>
      </c>
      <c r="AY317" s="263" t="s">
        <v>136</v>
      </c>
    </row>
    <row r="318" s="15" customFormat="1">
      <c r="A318" s="15"/>
      <c r="B318" s="284"/>
      <c r="C318" s="285"/>
      <c r="D318" s="254" t="s">
        <v>197</v>
      </c>
      <c r="E318" s="286" t="s">
        <v>1</v>
      </c>
      <c r="F318" s="287" t="s">
        <v>229</v>
      </c>
      <c r="G318" s="285"/>
      <c r="H318" s="288">
        <v>3.3300000000000001</v>
      </c>
      <c r="I318" s="289"/>
      <c r="J318" s="285"/>
      <c r="K318" s="285"/>
      <c r="L318" s="290"/>
      <c r="M318" s="291"/>
      <c r="N318" s="292"/>
      <c r="O318" s="292"/>
      <c r="P318" s="292"/>
      <c r="Q318" s="292"/>
      <c r="R318" s="292"/>
      <c r="S318" s="292"/>
      <c r="T318" s="293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94" t="s">
        <v>197</v>
      </c>
      <c r="AU318" s="294" t="s">
        <v>113</v>
      </c>
      <c r="AV318" s="15" t="s">
        <v>139</v>
      </c>
      <c r="AW318" s="15" t="s">
        <v>32</v>
      </c>
      <c r="AX318" s="15" t="s">
        <v>84</v>
      </c>
      <c r="AY318" s="294" t="s">
        <v>136</v>
      </c>
    </row>
    <row r="319" s="2" customFormat="1" ht="24.15" customHeight="1">
      <c r="A319" s="39"/>
      <c r="B319" s="40"/>
      <c r="C319" s="234" t="s">
        <v>456</v>
      </c>
      <c r="D319" s="234" t="s">
        <v>140</v>
      </c>
      <c r="E319" s="235" t="s">
        <v>457</v>
      </c>
      <c r="F319" s="236" t="s">
        <v>458</v>
      </c>
      <c r="G319" s="237" t="s">
        <v>195</v>
      </c>
      <c r="H319" s="238">
        <v>42.390000000000001</v>
      </c>
      <c r="I319" s="239"/>
      <c r="J319" s="240">
        <f>ROUND(I319*H319,2)</f>
        <v>0</v>
      </c>
      <c r="K319" s="236" t="s">
        <v>144</v>
      </c>
      <c r="L319" s="45"/>
      <c r="M319" s="241" t="s">
        <v>1</v>
      </c>
      <c r="N319" s="242" t="s">
        <v>42</v>
      </c>
      <c r="O319" s="92"/>
      <c r="P319" s="243">
        <f>O319*H319</f>
        <v>0</v>
      </c>
      <c r="Q319" s="243">
        <v>0.015769999999999999</v>
      </c>
      <c r="R319" s="243">
        <f>Q319*H319</f>
        <v>0.66849029999999998</v>
      </c>
      <c r="S319" s="243">
        <v>0</v>
      </c>
      <c r="T319" s="244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5" t="s">
        <v>275</v>
      </c>
      <c r="AT319" s="245" t="s">
        <v>140</v>
      </c>
      <c r="AU319" s="245" t="s">
        <v>113</v>
      </c>
      <c r="AY319" s="18" t="s">
        <v>136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18" t="s">
        <v>113</v>
      </c>
      <c r="BK319" s="246">
        <f>ROUND(I319*H319,2)</f>
        <v>0</v>
      </c>
      <c r="BL319" s="18" t="s">
        <v>275</v>
      </c>
      <c r="BM319" s="245" t="s">
        <v>459</v>
      </c>
    </row>
    <row r="320" s="14" customFormat="1">
      <c r="A320" s="14"/>
      <c r="B320" s="274"/>
      <c r="C320" s="275"/>
      <c r="D320" s="254" t="s">
        <v>197</v>
      </c>
      <c r="E320" s="276" t="s">
        <v>1</v>
      </c>
      <c r="F320" s="277" t="s">
        <v>220</v>
      </c>
      <c r="G320" s="275"/>
      <c r="H320" s="276" t="s">
        <v>1</v>
      </c>
      <c r="I320" s="278"/>
      <c r="J320" s="275"/>
      <c r="K320" s="275"/>
      <c r="L320" s="279"/>
      <c r="M320" s="280"/>
      <c r="N320" s="281"/>
      <c r="O320" s="281"/>
      <c r="P320" s="281"/>
      <c r="Q320" s="281"/>
      <c r="R320" s="281"/>
      <c r="S320" s="281"/>
      <c r="T320" s="28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83" t="s">
        <v>197</v>
      </c>
      <c r="AU320" s="283" t="s">
        <v>113</v>
      </c>
      <c r="AV320" s="14" t="s">
        <v>84</v>
      </c>
      <c r="AW320" s="14" t="s">
        <v>32</v>
      </c>
      <c r="AX320" s="14" t="s">
        <v>76</v>
      </c>
      <c r="AY320" s="283" t="s">
        <v>136</v>
      </c>
    </row>
    <row r="321" s="13" customFormat="1">
      <c r="A321" s="13"/>
      <c r="B321" s="252"/>
      <c r="C321" s="253"/>
      <c r="D321" s="254" t="s">
        <v>197</v>
      </c>
      <c r="E321" s="255" t="s">
        <v>1</v>
      </c>
      <c r="F321" s="256" t="s">
        <v>460</v>
      </c>
      <c r="G321" s="253"/>
      <c r="H321" s="257">
        <v>42.390000000000001</v>
      </c>
      <c r="I321" s="258"/>
      <c r="J321" s="253"/>
      <c r="K321" s="253"/>
      <c r="L321" s="259"/>
      <c r="M321" s="260"/>
      <c r="N321" s="261"/>
      <c r="O321" s="261"/>
      <c r="P321" s="261"/>
      <c r="Q321" s="261"/>
      <c r="R321" s="261"/>
      <c r="S321" s="261"/>
      <c r="T321" s="26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3" t="s">
        <v>197</v>
      </c>
      <c r="AU321" s="263" t="s">
        <v>113</v>
      </c>
      <c r="AV321" s="13" t="s">
        <v>113</v>
      </c>
      <c r="AW321" s="13" t="s">
        <v>32</v>
      </c>
      <c r="AX321" s="13" t="s">
        <v>76</v>
      </c>
      <c r="AY321" s="263" t="s">
        <v>136</v>
      </c>
    </row>
    <row r="322" s="15" customFormat="1">
      <c r="A322" s="15"/>
      <c r="B322" s="284"/>
      <c r="C322" s="285"/>
      <c r="D322" s="254" t="s">
        <v>197</v>
      </c>
      <c r="E322" s="286" t="s">
        <v>1</v>
      </c>
      <c r="F322" s="287" t="s">
        <v>229</v>
      </c>
      <c r="G322" s="285"/>
      <c r="H322" s="288">
        <v>42.390000000000001</v>
      </c>
      <c r="I322" s="289"/>
      <c r="J322" s="285"/>
      <c r="K322" s="285"/>
      <c r="L322" s="290"/>
      <c r="M322" s="291"/>
      <c r="N322" s="292"/>
      <c r="O322" s="292"/>
      <c r="P322" s="292"/>
      <c r="Q322" s="292"/>
      <c r="R322" s="292"/>
      <c r="S322" s="292"/>
      <c r="T322" s="293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94" t="s">
        <v>197</v>
      </c>
      <c r="AU322" s="294" t="s">
        <v>113</v>
      </c>
      <c r="AV322" s="15" t="s">
        <v>139</v>
      </c>
      <c r="AW322" s="15" t="s">
        <v>32</v>
      </c>
      <c r="AX322" s="15" t="s">
        <v>84</v>
      </c>
      <c r="AY322" s="294" t="s">
        <v>136</v>
      </c>
    </row>
    <row r="323" s="2" customFormat="1" ht="24.15" customHeight="1">
      <c r="A323" s="39"/>
      <c r="B323" s="40"/>
      <c r="C323" s="234" t="s">
        <v>461</v>
      </c>
      <c r="D323" s="234" t="s">
        <v>140</v>
      </c>
      <c r="E323" s="235" t="s">
        <v>462</v>
      </c>
      <c r="F323" s="236" t="s">
        <v>463</v>
      </c>
      <c r="G323" s="237" t="s">
        <v>195</v>
      </c>
      <c r="H323" s="238">
        <v>7.5300000000000002</v>
      </c>
      <c r="I323" s="239"/>
      <c r="J323" s="240">
        <f>ROUND(I323*H323,2)</f>
        <v>0</v>
      </c>
      <c r="K323" s="236" t="s">
        <v>144</v>
      </c>
      <c r="L323" s="45"/>
      <c r="M323" s="241" t="s">
        <v>1</v>
      </c>
      <c r="N323" s="242" t="s">
        <v>42</v>
      </c>
      <c r="O323" s="92"/>
      <c r="P323" s="243">
        <f>O323*H323</f>
        <v>0</v>
      </c>
      <c r="Q323" s="243">
        <v>0.0126</v>
      </c>
      <c r="R323" s="243">
        <f>Q323*H323</f>
        <v>0.094878000000000004</v>
      </c>
      <c r="S323" s="243">
        <v>0</v>
      </c>
      <c r="T323" s="244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5" t="s">
        <v>275</v>
      </c>
      <c r="AT323" s="245" t="s">
        <v>140</v>
      </c>
      <c r="AU323" s="245" t="s">
        <v>113</v>
      </c>
      <c r="AY323" s="18" t="s">
        <v>136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18" t="s">
        <v>113</v>
      </c>
      <c r="BK323" s="246">
        <f>ROUND(I323*H323,2)</f>
        <v>0</v>
      </c>
      <c r="BL323" s="18" t="s">
        <v>275</v>
      </c>
      <c r="BM323" s="245" t="s">
        <v>464</v>
      </c>
    </row>
    <row r="324" s="14" customFormat="1">
      <c r="A324" s="14"/>
      <c r="B324" s="274"/>
      <c r="C324" s="275"/>
      <c r="D324" s="254" t="s">
        <v>197</v>
      </c>
      <c r="E324" s="276" t="s">
        <v>1</v>
      </c>
      <c r="F324" s="277" t="s">
        <v>465</v>
      </c>
      <c r="G324" s="275"/>
      <c r="H324" s="276" t="s">
        <v>1</v>
      </c>
      <c r="I324" s="278"/>
      <c r="J324" s="275"/>
      <c r="K324" s="275"/>
      <c r="L324" s="279"/>
      <c r="M324" s="280"/>
      <c r="N324" s="281"/>
      <c r="O324" s="281"/>
      <c r="P324" s="281"/>
      <c r="Q324" s="281"/>
      <c r="R324" s="281"/>
      <c r="S324" s="281"/>
      <c r="T324" s="28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83" t="s">
        <v>197</v>
      </c>
      <c r="AU324" s="283" t="s">
        <v>113</v>
      </c>
      <c r="AV324" s="14" t="s">
        <v>84</v>
      </c>
      <c r="AW324" s="14" t="s">
        <v>32</v>
      </c>
      <c r="AX324" s="14" t="s">
        <v>76</v>
      </c>
      <c r="AY324" s="283" t="s">
        <v>136</v>
      </c>
    </row>
    <row r="325" s="13" customFormat="1">
      <c r="A325" s="13"/>
      <c r="B325" s="252"/>
      <c r="C325" s="253"/>
      <c r="D325" s="254" t="s">
        <v>197</v>
      </c>
      <c r="E325" s="255" t="s">
        <v>1</v>
      </c>
      <c r="F325" s="256" t="s">
        <v>466</v>
      </c>
      <c r="G325" s="253"/>
      <c r="H325" s="257">
        <v>7.5300000000000002</v>
      </c>
      <c r="I325" s="258"/>
      <c r="J325" s="253"/>
      <c r="K325" s="253"/>
      <c r="L325" s="259"/>
      <c r="M325" s="260"/>
      <c r="N325" s="261"/>
      <c r="O325" s="261"/>
      <c r="P325" s="261"/>
      <c r="Q325" s="261"/>
      <c r="R325" s="261"/>
      <c r="S325" s="261"/>
      <c r="T325" s="26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3" t="s">
        <v>197</v>
      </c>
      <c r="AU325" s="263" t="s">
        <v>113</v>
      </c>
      <c r="AV325" s="13" t="s">
        <v>113</v>
      </c>
      <c r="AW325" s="13" t="s">
        <v>32</v>
      </c>
      <c r="AX325" s="13" t="s">
        <v>76</v>
      </c>
      <c r="AY325" s="263" t="s">
        <v>136</v>
      </c>
    </row>
    <row r="326" s="15" customFormat="1">
      <c r="A326" s="15"/>
      <c r="B326" s="284"/>
      <c r="C326" s="285"/>
      <c r="D326" s="254" t="s">
        <v>197</v>
      </c>
      <c r="E326" s="286" t="s">
        <v>1</v>
      </c>
      <c r="F326" s="287" t="s">
        <v>229</v>
      </c>
      <c r="G326" s="285"/>
      <c r="H326" s="288">
        <v>7.5300000000000002</v>
      </c>
      <c r="I326" s="289"/>
      <c r="J326" s="285"/>
      <c r="K326" s="285"/>
      <c r="L326" s="290"/>
      <c r="M326" s="291"/>
      <c r="N326" s="292"/>
      <c r="O326" s="292"/>
      <c r="P326" s="292"/>
      <c r="Q326" s="292"/>
      <c r="R326" s="292"/>
      <c r="S326" s="292"/>
      <c r="T326" s="293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94" t="s">
        <v>197</v>
      </c>
      <c r="AU326" s="294" t="s">
        <v>113</v>
      </c>
      <c r="AV326" s="15" t="s">
        <v>139</v>
      </c>
      <c r="AW326" s="15" t="s">
        <v>32</v>
      </c>
      <c r="AX326" s="15" t="s">
        <v>84</v>
      </c>
      <c r="AY326" s="294" t="s">
        <v>136</v>
      </c>
    </row>
    <row r="327" s="2" customFormat="1" ht="24.15" customHeight="1">
      <c r="A327" s="39"/>
      <c r="B327" s="40"/>
      <c r="C327" s="234" t="s">
        <v>467</v>
      </c>
      <c r="D327" s="234" t="s">
        <v>140</v>
      </c>
      <c r="E327" s="235" t="s">
        <v>468</v>
      </c>
      <c r="F327" s="236" t="s">
        <v>469</v>
      </c>
      <c r="G327" s="237" t="s">
        <v>195</v>
      </c>
      <c r="H327" s="238">
        <v>17.879999999999999</v>
      </c>
      <c r="I327" s="239"/>
      <c r="J327" s="240">
        <f>ROUND(I327*H327,2)</f>
        <v>0</v>
      </c>
      <c r="K327" s="236" t="s">
        <v>144</v>
      </c>
      <c r="L327" s="45"/>
      <c r="M327" s="241" t="s">
        <v>1</v>
      </c>
      <c r="N327" s="242" t="s">
        <v>42</v>
      </c>
      <c r="O327" s="92"/>
      <c r="P327" s="243">
        <f>O327*H327</f>
        <v>0</v>
      </c>
      <c r="Q327" s="243">
        <v>0.01609</v>
      </c>
      <c r="R327" s="243">
        <f>Q327*H327</f>
        <v>0.28768919999999998</v>
      </c>
      <c r="S327" s="243">
        <v>0</v>
      </c>
      <c r="T327" s="244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5" t="s">
        <v>275</v>
      </c>
      <c r="AT327" s="245" t="s">
        <v>140</v>
      </c>
      <c r="AU327" s="245" t="s">
        <v>113</v>
      </c>
      <c r="AY327" s="18" t="s">
        <v>136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18" t="s">
        <v>113</v>
      </c>
      <c r="BK327" s="246">
        <f>ROUND(I327*H327,2)</f>
        <v>0</v>
      </c>
      <c r="BL327" s="18" t="s">
        <v>275</v>
      </c>
      <c r="BM327" s="245" t="s">
        <v>470</v>
      </c>
    </row>
    <row r="328" s="2" customFormat="1" ht="16.5" customHeight="1">
      <c r="A328" s="39"/>
      <c r="B328" s="40"/>
      <c r="C328" s="234" t="s">
        <v>471</v>
      </c>
      <c r="D328" s="234" t="s">
        <v>140</v>
      </c>
      <c r="E328" s="235" t="s">
        <v>472</v>
      </c>
      <c r="F328" s="236" t="s">
        <v>473</v>
      </c>
      <c r="G328" s="237" t="s">
        <v>195</v>
      </c>
      <c r="H328" s="238">
        <v>60.270000000000003</v>
      </c>
      <c r="I328" s="239"/>
      <c r="J328" s="240">
        <f>ROUND(I328*H328,2)</f>
        <v>0</v>
      </c>
      <c r="K328" s="236" t="s">
        <v>144</v>
      </c>
      <c r="L328" s="45"/>
      <c r="M328" s="241" t="s">
        <v>1</v>
      </c>
      <c r="N328" s="242" t="s">
        <v>42</v>
      </c>
      <c r="O328" s="92"/>
      <c r="P328" s="243">
        <f>O328*H328</f>
        <v>0</v>
      </c>
      <c r="Q328" s="243">
        <v>0</v>
      </c>
      <c r="R328" s="243">
        <f>Q328*H328</f>
        <v>0</v>
      </c>
      <c r="S328" s="243">
        <v>0</v>
      </c>
      <c r="T328" s="244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5" t="s">
        <v>275</v>
      </c>
      <c r="AT328" s="245" t="s">
        <v>140</v>
      </c>
      <c r="AU328" s="245" t="s">
        <v>113</v>
      </c>
      <c r="AY328" s="18" t="s">
        <v>136</v>
      </c>
      <c r="BE328" s="246">
        <f>IF(N328="základní",J328,0)</f>
        <v>0</v>
      </c>
      <c r="BF328" s="246">
        <f>IF(N328="snížená",J328,0)</f>
        <v>0</v>
      </c>
      <c r="BG328" s="246">
        <f>IF(N328="zákl. přenesená",J328,0)</f>
        <v>0</v>
      </c>
      <c r="BH328" s="246">
        <f>IF(N328="sníž. přenesená",J328,0)</f>
        <v>0</v>
      </c>
      <c r="BI328" s="246">
        <f>IF(N328="nulová",J328,0)</f>
        <v>0</v>
      </c>
      <c r="BJ328" s="18" t="s">
        <v>113</v>
      </c>
      <c r="BK328" s="246">
        <f>ROUND(I328*H328,2)</f>
        <v>0</v>
      </c>
      <c r="BL328" s="18" t="s">
        <v>275</v>
      </c>
      <c r="BM328" s="245" t="s">
        <v>474</v>
      </c>
    </row>
    <row r="329" s="14" customFormat="1">
      <c r="A329" s="14"/>
      <c r="B329" s="274"/>
      <c r="C329" s="275"/>
      <c r="D329" s="254" t="s">
        <v>197</v>
      </c>
      <c r="E329" s="276" t="s">
        <v>1</v>
      </c>
      <c r="F329" s="277" t="s">
        <v>220</v>
      </c>
      <c r="G329" s="275"/>
      <c r="H329" s="276" t="s">
        <v>1</v>
      </c>
      <c r="I329" s="278"/>
      <c r="J329" s="275"/>
      <c r="K329" s="275"/>
      <c r="L329" s="279"/>
      <c r="M329" s="280"/>
      <c r="N329" s="281"/>
      <c r="O329" s="281"/>
      <c r="P329" s="281"/>
      <c r="Q329" s="281"/>
      <c r="R329" s="281"/>
      <c r="S329" s="281"/>
      <c r="T329" s="28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83" t="s">
        <v>197</v>
      </c>
      <c r="AU329" s="283" t="s">
        <v>113</v>
      </c>
      <c r="AV329" s="14" t="s">
        <v>84</v>
      </c>
      <c r="AW329" s="14" t="s">
        <v>32</v>
      </c>
      <c r="AX329" s="14" t="s">
        <v>76</v>
      </c>
      <c r="AY329" s="283" t="s">
        <v>136</v>
      </c>
    </row>
    <row r="330" s="13" customFormat="1">
      <c r="A330" s="13"/>
      <c r="B330" s="252"/>
      <c r="C330" s="253"/>
      <c r="D330" s="254" t="s">
        <v>197</v>
      </c>
      <c r="E330" s="255" t="s">
        <v>1</v>
      </c>
      <c r="F330" s="256" t="s">
        <v>475</v>
      </c>
      <c r="G330" s="253"/>
      <c r="H330" s="257">
        <v>60.270000000000003</v>
      </c>
      <c r="I330" s="258"/>
      <c r="J330" s="253"/>
      <c r="K330" s="253"/>
      <c r="L330" s="259"/>
      <c r="M330" s="260"/>
      <c r="N330" s="261"/>
      <c r="O330" s="261"/>
      <c r="P330" s="261"/>
      <c r="Q330" s="261"/>
      <c r="R330" s="261"/>
      <c r="S330" s="261"/>
      <c r="T330" s="26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3" t="s">
        <v>197</v>
      </c>
      <c r="AU330" s="263" t="s">
        <v>113</v>
      </c>
      <c r="AV330" s="13" t="s">
        <v>113</v>
      </c>
      <c r="AW330" s="13" t="s">
        <v>32</v>
      </c>
      <c r="AX330" s="13" t="s">
        <v>76</v>
      </c>
      <c r="AY330" s="263" t="s">
        <v>136</v>
      </c>
    </row>
    <row r="331" s="15" customFormat="1">
      <c r="A331" s="15"/>
      <c r="B331" s="284"/>
      <c r="C331" s="285"/>
      <c r="D331" s="254" t="s">
        <v>197</v>
      </c>
      <c r="E331" s="286" t="s">
        <v>1</v>
      </c>
      <c r="F331" s="287" t="s">
        <v>229</v>
      </c>
      <c r="G331" s="285"/>
      <c r="H331" s="288">
        <v>60.270000000000003</v>
      </c>
      <c r="I331" s="289"/>
      <c r="J331" s="285"/>
      <c r="K331" s="285"/>
      <c r="L331" s="290"/>
      <c r="M331" s="291"/>
      <c r="N331" s="292"/>
      <c r="O331" s="292"/>
      <c r="P331" s="292"/>
      <c r="Q331" s="292"/>
      <c r="R331" s="292"/>
      <c r="S331" s="292"/>
      <c r="T331" s="293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94" t="s">
        <v>197</v>
      </c>
      <c r="AU331" s="294" t="s">
        <v>113</v>
      </c>
      <c r="AV331" s="15" t="s">
        <v>139</v>
      </c>
      <c r="AW331" s="15" t="s">
        <v>32</v>
      </c>
      <c r="AX331" s="15" t="s">
        <v>84</v>
      </c>
      <c r="AY331" s="294" t="s">
        <v>136</v>
      </c>
    </row>
    <row r="332" s="2" customFormat="1" ht="24.15" customHeight="1">
      <c r="A332" s="39"/>
      <c r="B332" s="40"/>
      <c r="C332" s="264" t="s">
        <v>476</v>
      </c>
      <c r="D332" s="264" t="s">
        <v>209</v>
      </c>
      <c r="E332" s="265" t="s">
        <v>477</v>
      </c>
      <c r="F332" s="266" t="s">
        <v>478</v>
      </c>
      <c r="G332" s="267" t="s">
        <v>195</v>
      </c>
      <c r="H332" s="268">
        <v>47.625</v>
      </c>
      <c r="I332" s="269"/>
      <c r="J332" s="270">
        <f>ROUND(I332*H332,2)</f>
        <v>0</v>
      </c>
      <c r="K332" s="266" t="s">
        <v>144</v>
      </c>
      <c r="L332" s="271"/>
      <c r="M332" s="272" t="s">
        <v>1</v>
      </c>
      <c r="N332" s="273" t="s">
        <v>42</v>
      </c>
      <c r="O332" s="92"/>
      <c r="P332" s="243">
        <f>O332*H332</f>
        <v>0</v>
      </c>
      <c r="Q332" s="243">
        <v>0.00010000000000000001</v>
      </c>
      <c r="R332" s="243">
        <f>Q332*H332</f>
        <v>0.0047625000000000002</v>
      </c>
      <c r="S332" s="243">
        <v>0</v>
      </c>
      <c r="T332" s="244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5" t="s">
        <v>362</v>
      </c>
      <c r="AT332" s="245" t="s">
        <v>209</v>
      </c>
      <c r="AU332" s="245" t="s">
        <v>113</v>
      </c>
      <c r="AY332" s="18" t="s">
        <v>136</v>
      </c>
      <c r="BE332" s="246">
        <f>IF(N332="základní",J332,0)</f>
        <v>0</v>
      </c>
      <c r="BF332" s="246">
        <f>IF(N332="snížená",J332,0)</f>
        <v>0</v>
      </c>
      <c r="BG332" s="246">
        <f>IF(N332="zákl. přenesená",J332,0)</f>
        <v>0</v>
      </c>
      <c r="BH332" s="246">
        <f>IF(N332="sníž. přenesená",J332,0)</f>
        <v>0</v>
      </c>
      <c r="BI332" s="246">
        <f>IF(N332="nulová",J332,0)</f>
        <v>0</v>
      </c>
      <c r="BJ332" s="18" t="s">
        <v>113</v>
      </c>
      <c r="BK332" s="246">
        <f>ROUND(I332*H332,2)</f>
        <v>0</v>
      </c>
      <c r="BL332" s="18" t="s">
        <v>275</v>
      </c>
      <c r="BM332" s="245" t="s">
        <v>479</v>
      </c>
    </row>
    <row r="333" s="13" customFormat="1">
      <c r="A333" s="13"/>
      <c r="B333" s="252"/>
      <c r="C333" s="253"/>
      <c r="D333" s="254" t="s">
        <v>197</v>
      </c>
      <c r="E333" s="253"/>
      <c r="F333" s="256" t="s">
        <v>480</v>
      </c>
      <c r="G333" s="253"/>
      <c r="H333" s="257">
        <v>47.625</v>
      </c>
      <c r="I333" s="258"/>
      <c r="J333" s="253"/>
      <c r="K333" s="253"/>
      <c r="L333" s="259"/>
      <c r="M333" s="260"/>
      <c r="N333" s="261"/>
      <c r="O333" s="261"/>
      <c r="P333" s="261"/>
      <c r="Q333" s="261"/>
      <c r="R333" s="261"/>
      <c r="S333" s="261"/>
      <c r="T333" s="26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3" t="s">
        <v>197</v>
      </c>
      <c r="AU333" s="263" t="s">
        <v>113</v>
      </c>
      <c r="AV333" s="13" t="s">
        <v>113</v>
      </c>
      <c r="AW333" s="13" t="s">
        <v>4</v>
      </c>
      <c r="AX333" s="13" t="s">
        <v>84</v>
      </c>
      <c r="AY333" s="263" t="s">
        <v>136</v>
      </c>
    </row>
    <row r="334" s="2" customFormat="1" ht="21.75" customHeight="1">
      <c r="A334" s="39"/>
      <c r="B334" s="40"/>
      <c r="C334" s="234" t="s">
        <v>481</v>
      </c>
      <c r="D334" s="234" t="s">
        <v>140</v>
      </c>
      <c r="E334" s="235" t="s">
        <v>482</v>
      </c>
      <c r="F334" s="236" t="s">
        <v>483</v>
      </c>
      <c r="G334" s="237" t="s">
        <v>195</v>
      </c>
      <c r="H334" s="238">
        <v>42.390000000000001</v>
      </c>
      <c r="I334" s="239"/>
      <c r="J334" s="240">
        <f>ROUND(I334*H334,2)</f>
        <v>0</v>
      </c>
      <c r="K334" s="236" t="s">
        <v>144</v>
      </c>
      <c r="L334" s="45"/>
      <c r="M334" s="241" t="s">
        <v>1</v>
      </c>
      <c r="N334" s="242" t="s">
        <v>42</v>
      </c>
      <c r="O334" s="92"/>
      <c r="P334" s="243">
        <f>O334*H334</f>
        <v>0</v>
      </c>
      <c r="Q334" s="243">
        <v>0</v>
      </c>
      <c r="R334" s="243">
        <f>Q334*H334</f>
        <v>0</v>
      </c>
      <c r="S334" s="243">
        <v>0</v>
      </c>
      <c r="T334" s="244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5" t="s">
        <v>275</v>
      </c>
      <c r="AT334" s="245" t="s">
        <v>140</v>
      </c>
      <c r="AU334" s="245" t="s">
        <v>113</v>
      </c>
      <c r="AY334" s="18" t="s">
        <v>136</v>
      </c>
      <c r="BE334" s="246">
        <f>IF(N334="základní",J334,0)</f>
        <v>0</v>
      </c>
      <c r="BF334" s="246">
        <f>IF(N334="snížená",J334,0)</f>
        <v>0</v>
      </c>
      <c r="BG334" s="246">
        <f>IF(N334="zákl. přenesená",J334,0)</f>
        <v>0</v>
      </c>
      <c r="BH334" s="246">
        <f>IF(N334="sníž. přenesená",J334,0)</f>
        <v>0</v>
      </c>
      <c r="BI334" s="246">
        <f>IF(N334="nulová",J334,0)</f>
        <v>0</v>
      </c>
      <c r="BJ334" s="18" t="s">
        <v>113</v>
      </c>
      <c r="BK334" s="246">
        <f>ROUND(I334*H334,2)</f>
        <v>0</v>
      </c>
      <c r="BL334" s="18" t="s">
        <v>275</v>
      </c>
      <c r="BM334" s="245" t="s">
        <v>484</v>
      </c>
    </row>
    <row r="335" s="2" customFormat="1" ht="24.15" customHeight="1">
      <c r="A335" s="39"/>
      <c r="B335" s="40"/>
      <c r="C335" s="264" t="s">
        <v>485</v>
      </c>
      <c r="D335" s="264" t="s">
        <v>209</v>
      </c>
      <c r="E335" s="265" t="s">
        <v>486</v>
      </c>
      <c r="F335" s="266" t="s">
        <v>487</v>
      </c>
      <c r="G335" s="267" t="s">
        <v>195</v>
      </c>
      <c r="H335" s="268">
        <v>43.238</v>
      </c>
      <c r="I335" s="269"/>
      <c r="J335" s="270">
        <f>ROUND(I335*H335,2)</f>
        <v>0</v>
      </c>
      <c r="K335" s="266" t="s">
        <v>144</v>
      </c>
      <c r="L335" s="271"/>
      <c r="M335" s="272" t="s">
        <v>1</v>
      </c>
      <c r="N335" s="273" t="s">
        <v>42</v>
      </c>
      <c r="O335" s="92"/>
      <c r="P335" s="243">
        <f>O335*H335</f>
        <v>0</v>
      </c>
      <c r="Q335" s="243">
        <v>0.0014</v>
      </c>
      <c r="R335" s="243">
        <f>Q335*H335</f>
        <v>0.060533199999999995</v>
      </c>
      <c r="S335" s="243">
        <v>0</v>
      </c>
      <c r="T335" s="244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5" t="s">
        <v>362</v>
      </c>
      <c r="AT335" s="245" t="s">
        <v>209</v>
      </c>
      <c r="AU335" s="245" t="s">
        <v>113</v>
      </c>
      <c r="AY335" s="18" t="s">
        <v>136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18" t="s">
        <v>113</v>
      </c>
      <c r="BK335" s="246">
        <f>ROUND(I335*H335,2)</f>
        <v>0</v>
      </c>
      <c r="BL335" s="18" t="s">
        <v>275</v>
      </c>
      <c r="BM335" s="245" t="s">
        <v>488</v>
      </c>
    </row>
    <row r="336" s="13" customFormat="1">
      <c r="A336" s="13"/>
      <c r="B336" s="252"/>
      <c r="C336" s="253"/>
      <c r="D336" s="254" t="s">
        <v>197</v>
      </c>
      <c r="E336" s="253"/>
      <c r="F336" s="256" t="s">
        <v>489</v>
      </c>
      <c r="G336" s="253"/>
      <c r="H336" s="257">
        <v>43.238</v>
      </c>
      <c r="I336" s="258"/>
      <c r="J336" s="253"/>
      <c r="K336" s="253"/>
      <c r="L336" s="259"/>
      <c r="M336" s="260"/>
      <c r="N336" s="261"/>
      <c r="O336" s="261"/>
      <c r="P336" s="261"/>
      <c r="Q336" s="261"/>
      <c r="R336" s="261"/>
      <c r="S336" s="261"/>
      <c r="T336" s="26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3" t="s">
        <v>197</v>
      </c>
      <c r="AU336" s="263" t="s">
        <v>113</v>
      </c>
      <c r="AV336" s="13" t="s">
        <v>113</v>
      </c>
      <c r="AW336" s="13" t="s">
        <v>4</v>
      </c>
      <c r="AX336" s="13" t="s">
        <v>84</v>
      </c>
      <c r="AY336" s="263" t="s">
        <v>136</v>
      </c>
    </row>
    <row r="337" s="2" customFormat="1" ht="24.15" customHeight="1">
      <c r="A337" s="39"/>
      <c r="B337" s="40"/>
      <c r="C337" s="234" t="s">
        <v>490</v>
      </c>
      <c r="D337" s="234" t="s">
        <v>140</v>
      </c>
      <c r="E337" s="235" t="s">
        <v>491</v>
      </c>
      <c r="F337" s="236" t="s">
        <v>492</v>
      </c>
      <c r="G337" s="237" t="s">
        <v>493</v>
      </c>
      <c r="H337" s="238">
        <v>7.5</v>
      </c>
      <c r="I337" s="239"/>
      <c r="J337" s="240">
        <f>ROUND(I337*H337,2)</f>
        <v>0</v>
      </c>
      <c r="K337" s="236" t="s">
        <v>144</v>
      </c>
      <c r="L337" s="45"/>
      <c r="M337" s="241" t="s">
        <v>1</v>
      </c>
      <c r="N337" s="242" t="s">
        <v>42</v>
      </c>
      <c r="O337" s="92"/>
      <c r="P337" s="243">
        <f>O337*H337</f>
        <v>0</v>
      </c>
      <c r="Q337" s="243">
        <v>0.0091999999999999998</v>
      </c>
      <c r="R337" s="243">
        <f>Q337*H337</f>
        <v>0.069000000000000006</v>
      </c>
      <c r="S337" s="243">
        <v>0</v>
      </c>
      <c r="T337" s="244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5" t="s">
        <v>275</v>
      </c>
      <c r="AT337" s="245" t="s">
        <v>140</v>
      </c>
      <c r="AU337" s="245" t="s">
        <v>113</v>
      </c>
      <c r="AY337" s="18" t="s">
        <v>136</v>
      </c>
      <c r="BE337" s="246">
        <f>IF(N337="základní",J337,0)</f>
        <v>0</v>
      </c>
      <c r="BF337" s="246">
        <f>IF(N337="snížená",J337,0)</f>
        <v>0</v>
      </c>
      <c r="BG337" s="246">
        <f>IF(N337="zákl. přenesená",J337,0)</f>
        <v>0</v>
      </c>
      <c r="BH337" s="246">
        <f>IF(N337="sníž. přenesená",J337,0)</f>
        <v>0</v>
      </c>
      <c r="BI337" s="246">
        <f>IF(N337="nulová",J337,0)</f>
        <v>0</v>
      </c>
      <c r="BJ337" s="18" t="s">
        <v>113</v>
      </c>
      <c r="BK337" s="246">
        <f>ROUND(I337*H337,2)</f>
        <v>0</v>
      </c>
      <c r="BL337" s="18" t="s">
        <v>275</v>
      </c>
      <c r="BM337" s="245" t="s">
        <v>494</v>
      </c>
    </row>
    <row r="338" s="14" customFormat="1">
      <c r="A338" s="14"/>
      <c r="B338" s="274"/>
      <c r="C338" s="275"/>
      <c r="D338" s="254" t="s">
        <v>197</v>
      </c>
      <c r="E338" s="276" t="s">
        <v>1</v>
      </c>
      <c r="F338" s="277" t="s">
        <v>495</v>
      </c>
      <c r="G338" s="275"/>
      <c r="H338" s="276" t="s">
        <v>1</v>
      </c>
      <c r="I338" s="278"/>
      <c r="J338" s="275"/>
      <c r="K338" s="275"/>
      <c r="L338" s="279"/>
      <c r="M338" s="280"/>
      <c r="N338" s="281"/>
      <c r="O338" s="281"/>
      <c r="P338" s="281"/>
      <c r="Q338" s="281"/>
      <c r="R338" s="281"/>
      <c r="S338" s="281"/>
      <c r="T338" s="28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83" t="s">
        <v>197</v>
      </c>
      <c r="AU338" s="283" t="s">
        <v>113</v>
      </c>
      <c r="AV338" s="14" t="s">
        <v>84</v>
      </c>
      <c r="AW338" s="14" t="s">
        <v>32</v>
      </c>
      <c r="AX338" s="14" t="s">
        <v>76</v>
      </c>
      <c r="AY338" s="283" t="s">
        <v>136</v>
      </c>
    </row>
    <row r="339" s="13" customFormat="1">
      <c r="A339" s="13"/>
      <c r="B339" s="252"/>
      <c r="C339" s="253"/>
      <c r="D339" s="254" t="s">
        <v>197</v>
      </c>
      <c r="E339" s="255" t="s">
        <v>1</v>
      </c>
      <c r="F339" s="256" t="s">
        <v>165</v>
      </c>
      <c r="G339" s="253"/>
      <c r="H339" s="257">
        <v>3</v>
      </c>
      <c r="I339" s="258"/>
      <c r="J339" s="253"/>
      <c r="K339" s="253"/>
      <c r="L339" s="259"/>
      <c r="M339" s="260"/>
      <c r="N339" s="261"/>
      <c r="O339" s="261"/>
      <c r="P339" s="261"/>
      <c r="Q339" s="261"/>
      <c r="R339" s="261"/>
      <c r="S339" s="261"/>
      <c r="T339" s="26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3" t="s">
        <v>197</v>
      </c>
      <c r="AU339" s="263" t="s">
        <v>113</v>
      </c>
      <c r="AV339" s="13" t="s">
        <v>113</v>
      </c>
      <c r="AW339" s="13" t="s">
        <v>32</v>
      </c>
      <c r="AX339" s="13" t="s">
        <v>76</v>
      </c>
      <c r="AY339" s="263" t="s">
        <v>136</v>
      </c>
    </row>
    <row r="340" s="13" customFormat="1">
      <c r="A340" s="13"/>
      <c r="B340" s="252"/>
      <c r="C340" s="253"/>
      <c r="D340" s="254" t="s">
        <v>197</v>
      </c>
      <c r="E340" s="255" t="s">
        <v>1</v>
      </c>
      <c r="F340" s="256" t="s">
        <v>198</v>
      </c>
      <c r="G340" s="253"/>
      <c r="H340" s="257">
        <v>4.5</v>
      </c>
      <c r="I340" s="258"/>
      <c r="J340" s="253"/>
      <c r="K340" s="253"/>
      <c r="L340" s="259"/>
      <c r="M340" s="260"/>
      <c r="N340" s="261"/>
      <c r="O340" s="261"/>
      <c r="P340" s="261"/>
      <c r="Q340" s="261"/>
      <c r="R340" s="261"/>
      <c r="S340" s="261"/>
      <c r="T340" s="26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3" t="s">
        <v>197</v>
      </c>
      <c r="AU340" s="263" t="s">
        <v>113</v>
      </c>
      <c r="AV340" s="13" t="s">
        <v>113</v>
      </c>
      <c r="AW340" s="13" t="s">
        <v>32</v>
      </c>
      <c r="AX340" s="13" t="s">
        <v>76</v>
      </c>
      <c r="AY340" s="263" t="s">
        <v>136</v>
      </c>
    </row>
    <row r="341" s="15" customFormat="1">
      <c r="A341" s="15"/>
      <c r="B341" s="284"/>
      <c r="C341" s="285"/>
      <c r="D341" s="254" t="s">
        <v>197</v>
      </c>
      <c r="E341" s="286" t="s">
        <v>1</v>
      </c>
      <c r="F341" s="287" t="s">
        <v>229</v>
      </c>
      <c r="G341" s="285"/>
      <c r="H341" s="288">
        <v>7.5</v>
      </c>
      <c r="I341" s="289"/>
      <c r="J341" s="285"/>
      <c r="K341" s="285"/>
      <c r="L341" s="290"/>
      <c r="M341" s="291"/>
      <c r="N341" s="292"/>
      <c r="O341" s="292"/>
      <c r="P341" s="292"/>
      <c r="Q341" s="292"/>
      <c r="R341" s="292"/>
      <c r="S341" s="292"/>
      <c r="T341" s="293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94" t="s">
        <v>197</v>
      </c>
      <c r="AU341" s="294" t="s">
        <v>113</v>
      </c>
      <c r="AV341" s="15" t="s">
        <v>139</v>
      </c>
      <c r="AW341" s="15" t="s">
        <v>32</v>
      </c>
      <c r="AX341" s="15" t="s">
        <v>84</v>
      </c>
      <c r="AY341" s="294" t="s">
        <v>136</v>
      </c>
    </row>
    <row r="342" s="2" customFormat="1" ht="24.15" customHeight="1">
      <c r="A342" s="39"/>
      <c r="B342" s="40"/>
      <c r="C342" s="234" t="s">
        <v>496</v>
      </c>
      <c r="D342" s="234" t="s">
        <v>140</v>
      </c>
      <c r="E342" s="235" t="s">
        <v>497</v>
      </c>
      <c r="F342" s="236" t="s">
        <v>498</v>
      </c>
      <c r="G342" s="237" t="s">
        <v>300</v>
      </c>
      <c r="H342" s="238">
        <v>2</v>
      </c>
      <c r="I342" s="239"/>
      <c r="J342" s="240">
        <f>ROUND(I342*H342,2)</f>
        <v>0</v>
      </c>
      <c r="K342" s="236" t="s">
        <v>144</v>
      </c>
      <c r="L342" s="45"/>
      <c r="M342" s="241" t="s">
        <v>1</v>
      </c>
      <c r="N342" s="242" t="s">
        <v>42</v>
      </c>
      <c r="O342" s="92"/>
      <c r="P342" s="243">
        <f>O342*H342</f>
        <v>0</v>
      </c>
      <c r="Q342" s="243">
        <v>0.0050299999999999997</v>
      </c>
      <c r="R342" s="243">
        <f>Q342*H342</f>
        <v>0.01006</v>
      </c>
      <c r="S342" s="243">
        <v>0</v>
      </c>
      <c r="T342" s="244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5" t="s">
        <v>275</v>
      </c>
      <c r="AT342" s="245" t="s">
        <v>140</v>
      </c>
      <c r="AU342" s="245" t="s">
        <v>113</v>
      </c>
      <c r="AY342" s="18" t="s">
        <v>136</v>
      </c>
      <c r="BE342" s="246">
        <f>IF(N342="základní",J342,0)</f>
        <v>0</v>
      </c>
      <c r="BF342" s="246">
        <f>IF(N342="snížená",J342,0)</f>
        <v>0</v>
      </c>
      <c r="BG342" s="246">
        <f>IF(N342="zákl. přenesená",J342,0)</f>
        <v>0</v>
      </c>
      <c r="BH342" s="246">
        <f>IF(N342="sníž. přenesená",J342,0)</f>
        <v>0</v>
      </c>
      <c r="BI342" s="246">
        <f>IF(N342="nulová",J342,0)</f>
        <v>0</v>
      </c>
      <c r="BJ342" s="18" t="s">
        <v>113</v>
      </c>
      <c r="BK342" s="246">
        <f>ROUND(I342*H342,2)</f>
        <v>0</v>
      </c>
      <c r="BL342" s="18" t="s">
        <v>275</v>
      </c>
      <c r="BM342" s="245" t="s">
        <v>499</v>
      </c>
    </row>
    <row r="343" s="2" customFormat="1" ht="24.15" customHeight="1">
      <c r="A343" s="39"/>
      <c r="B343" s="40"/>
      <c r="C343" s="234" t="s">
        <v>500</v>
      </c>
      <c r="D343" s="234" t="s">
        <v>140</v>
      </c>
      <c r="E343" s="235" t="s">
        <v>501</v>
      </c>
      <c r="F343" s="236" t="s">
        <v>502</v>
      </c>
      <c r="G343" s="237" t="s">
        <v>351</v>
      </c>
      <c r="H343" s="238">
        <v>1.8180000000000001</v>
      </c>
      <c r="I343" s="239"/>
      <c r="J343" s="240">
        <f>ROUND(I343*H343,2)</f>
        <v>0</v>
      </c>
      <c r="K343" s="236" t="s">
        <v>144</v>
      </c>
      <c r="L343" s="45"/>
      <c r="M343" s="241" t="s">
        <v>1</v>
      </c>
      <c r="N343" s="242" t="s">
        <v>42</v>
      </c>
      <c r="O343" s="92"/>
      <c r="P343" s="243">
        <f>O343*H343</f>
        <v>0</v>
      </c>
      <c r="Q343" s="243">
        <v>0</v>
      </c>
      <c r="R343" s="243">
        <f>Q343*H343</f>
        <v>0</v>
      </c>
      <c r="S343" s="243">
        <v>0</v>
      </c>
      <c r="T343" s="244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5" t="s">
        <v>275</v>
      </c>
      <c r="AT343" s="245" t="s">
        <v>140</v>
      </c>
      <c r="AU343" s="245" t="s">
        <v>113</v>
      </c>
      <c r="AY343" s="18" t="s">
        <v>136</v>
      </c>
      <c r="BE343" s="246">
        <f>IF(N343="základní",J343,0)</f>
        <v>0</v>
      </c>
      <c r="BF343" s="246">
        <f>IF(N343="snížená",J343,0)</f>
        <v>0</v>
      </c>
      <c r="BG343" s="246">
        <f>IF(N343="zákl. přenesená",J343,0)</f>
        <v>0</v>
      </c>
      <c r="BH343" s="246">
        <f>IF(N343="sníž. přenesená",J343,0)</f>
        <v>0</v>
      </c>
      <c r="BI343" s="246">
        <f>IF(N343="nulová",J343,0)</f>
        <v>0</v>
      </c>
      <c r="BJ343" s="18" t="s">
        <v>113</v>
      </c>
      <c r="BK343" s="246">
        <f>ROUND(I343*H343,2)</f>
        <v>0</v>
      </c>
      <c r="BL343" s="18" t="s">
        <v>275</v>
      </c>
      <c r="BM343" s="245" t="s">
        <v>503</v>
      </c>
    </row>
    <row r="344" s="12" customFormat="1" ht="22.8" customHeight="1">
      <c r="A344" s="12"/>
      <c r="B344" s="218"/>
      <c r="C344" s="219"/>
      <c r="D344" s="220" t="s">
        <v>75</v>
      </c>
      <c r="E344" s="232" t="s">
        <v>504</v>
      </c>
      <c r="F344" s="232" t="s">
        <v>505</v>
      </c>
      <c r="G344" s="219"/>
      <c r="H344" s="219"/>
      <c r="I344" s="222"/>
      <c r="J344" s="233">
        <f>BK344</f>
        <v>0</v>
      </c>
      <c r="K344" s="219"/>
      <c r="L344" s="224"/>
      <c r="M344" s="225"/>
      <c r="N344" s="226"/>
      <c r="O344" s="226"/>
      <c r="P344" s="227">
        <f>SUM(P345:P353)</f>
        <v>0</v>
      </c>
      <c r="Q344" s="226"/>
      <c r="R344" s="227">
        <f>SUM(R345:R353)</f>
        <v>0.011025</v>
      </c>
      <c r="S344" s="226"/>
      <c r="T344" s="228">
        <f>SUM(T345:T353)</f>
        <v>0.079500000000000015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29" t="s">
        <v>113</v>
      </c>
      <c r="AT344" s="230" t="s">
        <v>75</v>
      </c>
      <c r="AU344" s="230" t="s">
        <v>84</v>
      </c>
      <c r="AY344" s="229" t="s">
        <v>136</v>
      </c>
      <c r="BK344" s="231">
        <f>SUM(BK345:BK353)</f>
        <v>0</v>
      </c>
    </row>
    <row r="345" s="2" customFormat="1" ht="24.15" customHeight="1">
      <c r="A345" s="39"/>
      <c r="B345" s="40"/>
      <c r="C345" s="234" t="s">
        <v>506</v>
      </c>
      <c r="D345" s="234" t="s">
        <v>140</v>
      </c>
      <c r="E345" s="235" t="s">
        <v>507</v>
      </c>
      <c r="F345" s="236" t="s">
        <v>508</v>
      </c>
      <c r="G345" s="237" t="s">
        <v>493</v>
      </c>
      <c r="H345" s="238">
        <v>1.5</v>
      </c>
      <c r="I345" s="239"/>
      <c r="J345" s="240">
        <f>ROUND(I345*H345,2)</f>
        <v>0</v>
      </c>
      <c r="K345" s="236" t="s">
        <v>144</v>
      </c>
      <c r="L345" s="45"/>
      <c r="M345" s="241" t="s">
        <v>1</v>
      </c>
      <c r="N345" s="242" t="s">
        <v>42</v>
      </c>
      <c r="O345" s="92"/>
      <c r="P345" s="243">
        <f>O345*H345</f>
        <v>0</v>
      </c>
      <c r="Q345" s="243">
        <v>0</v>
      </c>
      <c r="R345" s="243">
        <f>Q345*H345</f>
        <v>0</v>
      </c>
      <c r="S345" s="243">
        <v>0.0050000000000000001</v>
      </c>
      <c r="T345" s="244">
        <f>S345*H345</f>
        <v>0.0074999999999999997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5" t="s">
        <v>275</v>
      </c>
      <c r="AT345" s="245" t="s">
        <v>140</v>
      </c>
      <c r="AU345" s="245" t="s">
        <v>113</v>
      </c>
      <c r="AY345" s="18" t="s">
        <v>136</v>
      </c>
      <c r="BE345" s="246">
        <f>IF(N345="základní",J345,0)</f>
        <v>0</v>
      </c>
      <c r="BF345" s="246">
        <f>IF(N345="snížená",J345,0)</f>
        <v>0</v>
      </c>
      <c r="BG345" s="246">
        <f>IF(N345="zákl. přenesená",J345,0)</f>
        <v>0</v>
      </c>
      <c r="BH345" s="246">
        <f>IF(N345="sníž. přenesená",J345,0)</f>
        <v>0</v>
      </c>
      <c r="BI345" s="246">
        <f>IF(N345="nulová",J345,0)</f>
        <v>0</v>
      </c>
      <c r="BJ345" s="18" t="s">
        <v>113</v>
      </c>
      <c r="BK345" s="246">
        <f>ROUND(I345*H345,2)</f>
        <v>0</v>
      </c>
      <c r="BL345" s="18" t="s">
        <v>275</v>
      </c>
      <c r="BM345" s="245" t="s">
        <v>509</v>
      </c>
    </row>
    <row r="346" s="2" customFormat="1" ht="24.15" customHeight="1">
      <c r="A346" s="39"/>
      <c r="B346" s="40"/>
      <c r="C346" s="234" t="s">
        <v>510</v>
      </c>
      <c r="D346" s="234" t="s">
        <v>140</v>
      </c>
      <c r="E346" s="235" t="s">
        <v>511</v>
      </c>
      <c r="F346" s="236" t="s">
        <v>512</v>
      </c>
      <c r="G346" s="237" t="s">
        <v>300</v>
      </c>
      <c r="H346" s="238">
        <v>3</v>
      </c>
      <c r="I346" s="239"/>
      <c r="J346" s="240">
        <f>ROUND(I346*H346,2)</f>
        <v>0</v>
      </c>
      <c r="K346" s="236" t="s">
        <v>144</v>
      </c>
      <c r="L346" s="45"/>
      <c r="M346" s="241" t="s">
        <v>1</v>
      </c>
      <c r="N346" s="242" t="s">
        <v>42</v>
      </c>
      <c r="O346" s="92"/>
      <c r="P346" s="243">
        <f>O346*H346</f>
        <v>0</v>
      </c>
      <c r="Q346" s="243">
        <v>0</v>
      </c>
      <c r="R346" s="243">
        <f>Q346*H346</f>
        <v>0</v>
      </c>
      <c r="S346" s="243">
        <v>0.024</v>
      </c>
      <c r="T346" s="244">
        <f>S346*H346</f>
        <v>0.072000000000000008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5" t="s">
        <v>275</v>
      </c>
      <c r="AT346" s="245" t="s">
        <v>140</v>
      </c>
      <c r="AU346" s="245" t="s">
        <v>113</v>
      </c>
      <c r="AY346" s="18" t="s">
        <v>136</v>
      </c>
      <c r="BE346" s="246">
        <f>IF(N346="základní",J346,0)</f>
        <v>0</v>
      </c>
      <c r="BF346" s="246">
        <f>IF(N346="snížená",J346,0)</f>
        <v>0</v>
      </c>
      <c r="BG346" s="246">
        <f>IF(N346="zákl. přenesená",J346,0)</f>
        <v>0</v>
      </c>
      <c r="BH346" s="246">
        <f>IF(N346="sníž. přenesená",J346,0)</f>
        <v>0</v>
      </c>
      <c r="BI346" s="246">
        <f>IF(N346="nulová",J346,0)</f>
        <v>0</v>
      </c>
      <c r="BJ346" s="18" t="s">
        <v>113</v>
      </c>
      <c r="BK346" s="246">
        <f>ROUND(I346*H346,2)</f>
        <v>0</v>
      </c>
      <c r="BL346" s="18" t="s">
        <v>275</v>
      </c>
      <c r="BM346" s="245" t="s">
        <v>513</v>
      </c>
    </row>
    <row r="347" s="14" customFormat="1">
      <c r="A347" s="14"/>
      <c r="B347" s="274"/>
      <c r="C347" s="275"/>
      <c r="D347" s="254" t="s">
        <v>197</v>
      </c>
      <c r="E347" s="276" t="s">
        <v>1</v>
      </c>
      <c r="F347" s="277" t="s">
        <v>514</v>
      </c>
      <c r="G347" s="275"/>
      <c r="H347" s="276" t="s">
        <v>1</v>
      </c>
      <c r="I347" s="278"/>
      <c r="J347" s="275"/>
      <c r="K347" s="275"/>
      <c r="L347" s="279"/>
      <c r="M347" s="280"/>
      <c r="N347" s="281"/>
      <c r="O347" s="281"/>
      <c r="P347" s="281"/>
      <c r="Q347" s="281"/>
      <c r="R347" s="281"/>
      <c r="S347" s="281"/>
      <c r="T347" s="28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83" t="s">
        <v>197</v>
      </c>
      <c r="AU347" s="283" t="s">
        <v>113</v>
      </c>
      <c r="AV347" s="14" t="s">
        <v>84</v>
      </c>
      <c r="AW347" s="14" t="s">
        <v>32</v>
      </c>
      <c r="AX347" s="14" t="s">
        <v>76</v>
      </c>
      <c r="AY347" s="283" t="s">
        <v>136</v>
      </c>
    </row>
    <row r="348" s="13" customFormat="1">
      <c r="A348" s="13"/>
      <c r="B348" s="252"/>
      <c r="C348" s="253"/>
      <c r="D348" s="254" t="s">
        <v>197</v>
      </c>
      <c r="E348" s="255" t="s">
        <v>1</v>
      </c>
      <c r="F348" s="256" t="s">
        <v>165</v>
      </c>
      <c r="G348" s="253"/>
      <c r="H348" s="257">
        <v>3</v>
      </c>
      <c r="I348" s="258"/>
      <c r="J348" s="253"/>
      <c r="K348" s="253"/>
      <c r="L348" s="259"/>
      <c r="M348" s="260"/>
      <c r="N348" s="261"/>
      <c r="O348" s="261"/>
      <c r="P348" s="261"/>
      <c r="Q348" s="261"/>
      <c r="R348" s="261"/>
      <c r="S348" s="261"/>
      <c r="T348" s="26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3" t="s">
        <v>197</v>
      </c>
      <c r="AU348" s="263" t="s">
        <v>113</v>
      </c>
      <c r="AV348" s="13" t="s">
        <v>113</v>
      </c>
      <c r="AW348" s="13" t="s">
        <v>32</v>
      </c>
      <c r="AX348" s="13" t="s">
        <v>76</v>
      </c>
      <c r="AY348" s="263" t="s">
        <v>136</v>
      </c>
    </row>
    <row r="349" s="15" customFormat="1">
      <c r="A349" s="15"/>
      <c r="B349" s="284"/>
      <c r="C349" s="285"/>
      <c r="D349" s="254" t="s">
        <v>197</v>
      </c>
      <c r="E349" s="286" t="s">
        <v>1</v>
      </c>
      <c r="F349" s="287" t="s">
        <v>229</v>
      </c>
      <c r="G349" s="285"/>
      <c r="H349" s="288">
        <v>3</v>
      </c>
      <c r="I349" s="289"/>
      <c r="J349" s="285"/>
      <c r="K349" s="285"/>
      <c r="L349" s="290"/>
      <c r="M349" s="291"/>
      <c r="N349" s="292"/>
      <c r="O349" s="292"/>
      <c r="P349" s="292"/>
      <c r="Q349" s="292"/>
      <c r="R349" s="292"/>
      <c r="S349" s="292"/>
      <c r="T349" s="293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94" t="s">
        <v>197</v>
      </c>
      <c r="AU349" s="294" t="s">
        <v>113</v>
      </c>
      <c r="AV349" s="15" t="s">
        <v>139</v>
      </c>
      <c r="AW349" s="15" t="s">
        <v>32</v>
      </c>
      <c r="AX349" s="15" t="s">
        <v>84</v>
      </c>
      <c r="AY349" s="294" t="s">
        <v>136</v>
      </c>
    </row>
    <row r="350" s="2" customFormat="1" ht="24.15" customHeight="1">
      <c r="A350" s="39"/>
      <c r="B350" s="40"/>
      <c r="C350" s="234" t="s">
        <v>515</v>
      </c>
      <c r="D350" s="234" t="s">
        <v>140</v>
      </c>
      <c r="E350" s="235" t="s">
        <v>516</v>
      </c>
      <c r="F350" s="236" t="s">
        <v>517</v>
      </c>
      <c r="G350" s="237" t="s">
        <v>493</v>
      </c>
      <c r="H350" s="238">
        <v>1.5</v>
      </c>
      <c r="I350" s="239"/>
      <c r="J350" s="240">
        <f>ROUND(I350*H350,2)</f>
        <v>0</v>
      </c>
      <c r="K350" s="236" t="s">
        <v>144</v>
      </c>
      <c r="L350" s="45"/>
      <c r="M350" s="241" t="s">
        <v>1</v>
      </c>
      <c r="N350" s="242" t="s">
        <v>42</v>
      </c>
      <c r="O350" s="92"/>
      <c r="P350" s="243">
        <f>O350*H350</f>
        <v>0</v>
      </c>
      <c r="Q350" s="243">
        <v>0</v>
      </c>
      <c r="R350" s="243">
        <f>Q350*H350</f>
        <v>0</v>
      </c>
      <c r="S350" s="243">
        <v>0</v>
      </c>
      <c r="T350" s="24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5" t="s">
        <v>275</v>
      </c>
      <c r="AT350" s="245" t="s">
        <v>140</v>
      </c>
      <c r="AU350" s="245" t="s">
        <v>113</v>
      </c>
      <c r="AY350" s="18" t="s">
        <v>136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18" t="s">
        <v>113</v>
      </c>
      <c r="BK350" s="246">
        <f>ROUND(I350*H350,2)</f>
        <v>0</v>
      </c>
      <c r="BL350" s="18" t="s">
        <v>275</v>
      </c>
      <c r="BM350" s="245" t="s">
        <v>518</v>
      </c>
    </row>
    <row r="351" s="2" customFormat="1" ht="24.15" customHeight="1">
      <c r="A351" s="39"/>
      <c r="B351" s="40"/>
      <c r="C351" s="264" t="s">
        <v>519</v>
      </c>
      <c r="D351" s="264" t="s">
        <v>209</v>
      </c>
      <c r="E351" s="265" t="s">
        <v>520</v>
      </c>
      <c r="F351" s="266" t="s">
        <v>521</v>
      </c>
      <c r="G351" s="267" t="s">
        <v>493</v>
      </c>
      <c r="H351" s="268">
        <v>1.575</v>
      </c>
      <c r="I351" s="269"/>
      <c r="J351" s="270">
        <f>ROUND(I351*H351,2)</f>
        <v>0</v>
      </c>
      <c r="K351" s="266" t="s">
        <v>144</v>
      </c>
      <c r="L351" s="271"/>
      <c r="M351" s="272" t="s">
        <v>1</v>
      </c>
      <c r="N351" s="273" t="s">
        <v>42</v>
      </c>
      <c r="O351" s="92"/>
      <c r="P351" s="243">
        <f>O351*H351</f>
        <v>0</v>
      </c>
      <c r="Q351" s="243">
        <v>0.0070000000000000001</v>
      </c>
      <c r="R351" s="243">
        <f>Q351*H351</f>
        <v>0.011025</v>
      </c>
      <c r="S351" s="243">
        <v>0</v>
      </c>
      <c r="T351" s="244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5" t="s">
        <v>362</v>
      </c>
      <c r="AT351" s="245" t="s">
        <v>209</v>
      </c>
      <c r="AU351" s="245" t="s">
        <v>113</v>
      </c>
      <c r="AY351" s="18" t="s">
        <v>136</v>
      </c>
      <c r="BE351" s="246">
        <f>IF(N351="základní",J351,0)</f>
        <v>0</v>
      </c>
      <c r="BF351" s="246">
        <f>IF(N351="snížená",J351,0)</f>
        <v>0</v>
      </c>
      <c r="BG351" s="246">
        <f>IF(N351="zákl. přenesená",J351,0)</f>
        <v>0</v>
      </c>
      <c r="BH351" s="246">
        <f>IF(N351="sníž. přenesená",J351,0)</f>
        <v>0</v>
      </c>
      <c r="BI351" s="246">
        <f>IF(N351="nulová",J351,0)</f>
        <v>0</v>
      </c>
      <c r="BJ351" s="18" t="s">
        <v>113</v>
      </c>
      <c r="BK351" s="246">
        <f>ROUND(I351*H351,2)</f>
        <v>0</v>
      </c>
      <c r="BL351" s="18" t="s">
        <v>275</v>
      </c>
      <c r="BM351" s="245" t="s">
        <v>522</v>
      </c>
    </row>
    <row r="352" s="13" customFormat="1">
      <c r="A352" s="13"/>
      <c r="B352" s="252"/>
      <c r="C352" s="253"/>
      <c r="D352" s="254" t="s">
        <v>197</v>
      </c>
      <c r="E352" s="253"/>
      <c r="F352" s="256" t="s">
        <v>523</v>
      </c>
      <c r="G352" s="253"/>
      <c r="H352" s="257">
        <v>1.575</v>
      </c>
      <c r="I352" s="258"/>
      <c r="J352" s="253"/>
      <c r="K352" s="253"/>
      <c r="L352" s="259"/>
      <c r="M352" s="260"/>
      <c r="N352" s="261"/>
      <c r="O352" s="261"/>
      <c r="P352" s="261"/>
      <c r="Q352" s="261"/>
      <c r="R352" s="261"/>
      <c r="S352" s="261"/>
      <c r="T352" s="26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3" t="s">
        <v>197</v>
      </c>
      <c r="AU352" s="263" t="s">
        <v>113</v>
      </c>
      <c r="AV352" s="13" t="s">
        <v>113</v>
      </c>
      <c r="AW352" s="13" t="s">
        <v>4</v>
      </c>
      <c r="AX352" s="13" t="s">
        <v>84</v>
      </c>
      <c r="AY352" s="263" t="s">
        <v>136</v>
      </c>
    </row>
    <row r="353" s="2" customFormat="1" ht="24.15" customHeight="1">
      <c r="A353" s="39"/>
      <c r="B353" s="40"/>
      <c r="C353" s="234" t="s">
        <v>524</v>
      </c>
      <c r="D353" s="234" t="s">
        <v>140</v>
      </c>
      <c r="E353" s="235" t="s">
        <v>525</v>
      </c>
      <c r="F353" s="236" t="s">
        <v>526</v>
      </c>
      <c r="G353" s="237" t="s">
        <v>351</v>
      </c>
      <c r="H353" s="238">
        <v>0.010999999999999999</v>
      </c>
      <c r="I353" s="239"/>
      <c r="J353" s="240">
        <f>ROUND(I353*H353,2)</f>
        <v>0</v>
      </c>
      <c r="K353" s="236" t="s">
        <v>144</v>
      </c>
      <c r="L353" s="45"/>
      <c r="M353" s="241" t="s">
        <v>1</v>
      </c>
      <c r="N353" s="242" t="s">
        <v>42</v>
      </c>
      <c r="O353" s="92"/>
      <c r="P353" s="243">
        <f>O353*H353</f>
        <v>0</v>
      </c>
      <c r="Q353" s="243">
        <v>0</v>
      </c>
      <c r="R353" s="243">
        <f>Q353*H353</f>
        <v>0</v>
      </c>
      <c r="S353" s="243">
        <v>0</v>
      </c>
      <c r="T353" s="244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5" t="s">
        <v>275</v>
      </c>
      <c r="AT353" s="245" t="s">
        <v>140</v>
      </c>
      <c r="AU353" s="245" t="s">
        <v>113</v>
      </c>
      <c r="AY353" s="18" t="s">
        <v>136</v>
      </c>
      <c r="BE353" s="246">
        <f>IF(N353="základní",J353,0)</f>
        <v>0</v>
      </c>
      <c r="BF353" s="246">
        <f>IF(N353="snížená",J353,0)</f>
        <v>0</v>
      </c>
      <c r="BG353" s="246">
        <f>IF(N353="zákl. přenesená",J353,0)</f>
        <v>0</v>
      </c>
      <c r="BH353" s="246">
        <f>IF(N353="sníž. přenesená",J353,0)</f>
        <v>0</v>
      </c>
      <c r="BI353" s="246">
        <f>IF(N353="nulová",J353,0)</f>
        <v>0</v>
      </c>
      <c r="BJ353" s="18" t="s">
        <v>113</v>
      </c>
      <c r="BK353" s="246">
        <f>ROUND(I353*H353,2)</f>
        <v>0</v>
      </c>
      <c r="BL353" s="18" t="s">
        <v>275</v>
      </c>
      <c r="BM353" s="245" t="s">
        <v>527</v>
      </c>
    </row>
    <row r="354" s="12" customFormat="1" ht="22.8" customHeight="1">
      <c r="A354" s="12"/>
      <c r="B354" s="218"/>
      <c r="C354" s="219"/>
      <c r="D354" s="220" t="s">
        <v>75</v>
      </c>
      <c r="E354" s="232" t="s">
        <v>528</v>
      </c>
      <c r="F354" s="232" t="s">
        <v>529</v>
      </c>
      <c r="G354" s="219"/>
      <c r="H354" s="219"/>
      <c r="I354" s="222"/>
      <c r="J354" s="233">
        <f>BK354</f>
        <v>0</v>
      </c>
      <c r="K354" s="219"/>
      <c r="L354" s="224"/>
      <c r="M354" s="225"/>
      <c r="N354" s="226"/>
      <c r="O354" s="226"/>
      <c r="P354" s="227">
        <f>SUM(P355:P366)</f>
        <v>0</v>
      </c>
      <c r="Q354" s="226"/>
      <c r="R354" s="227">
        <f>SUM(R355:R366)</f>
        <v>0.024411500000000003</v>
      </c>
      <c r="S354" s="226"/>
      <c r="T354" s="228">
        <f>SUM(T355:T366)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29" t="s">
        <v>113</v>
      </c>
      <c r="AT354" s="230" t="s">
        <v>75</v>
      </c>
      <c r="AU354" s="230" t="s">
        <v>84</v>
      </c>
      <c r="AY354" s="229" t="s">
        <v>136</v>
      </c>
      <c r="BK354" s="231">
        <f>SUM(BK355:BK366)</f>
        <v>0</v>
      </c>
    </row>
    <row r="355" s="2" customFormat="1" ht="16.5" customHeight="1">
      <c r="A355" s="39"/>
      <c r="B355" s="40"/>
      <c r="C355" s="234" t="s">
        <v>530</v>
      </c>
      <c r="D355" s="234" t="s">
        <v>140</v>
      </c>
      <c r="E355" s="235" t="s">
        <v>531</v>
      </c>
      <c r="F355" s="236" t="s">
        <v>532</v>
      </c>
      <c r="G355" s="237" t="s">
        <v>195</v>
      </c>
      <c r="H355" s="238">
        <v>3.3300000000000001</v>
      </c>
      <c r="I355" s="239"/>
      <c r="J355" s="240">
        <f>ROUND(I355*H355,2)</f>
        <v>0</v>
      </c>
      <c r="K355" s="236" t="s">
        <v>144</v>
      </c>
      <c r="L355" s="45"/>
      <c r="M355" s="241" t="s">
        <v>1</v>
      </c>
      <c r="N355" s="242" t="s">
        <v>42</v>
      </c>
      <c r="O355" s="92"/>
      <c r="P355" s="243">
        <f>O355*H355</f>
        <v>0</v>
      </c>
      <c r="Q355" s="243">
        <v>0</v>
      </c>
      <c r="R355" s="243">
        <f>Q355*H355</f>
        <v>0</v>
      </c>
      <c r="S355" s="243">
        <v>0</v>
      </c>
      <c r="T355" s="244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5" t="s">
        <v>275</v>
      </c>
      <c r="AT355" s="245" t="s">
        <v>140</v>
      </c>
      <c r="AU355" s="245" t="s">
        <v>113</v>
      </c>
      <c r="AY355" s="18" t="s">
        <v>136</v>
      </c>
      <c r="BE355" s="246">
        <f>IF(N355="základní",J355,0)</f>
        <v>0</v>
      </c>
      <c r="BF355" s="246">
        <f>IF(N355="snížená",J355,0)</f>
        <v>0</v>
      </c>
      <c r="BG355" s="246">
        <f>IF(N355="zákl. přenesená",J355,0)</f>
        <v>0</v>
      </c>
      <c r="BH355" s="246">
        <f>IF(N355="sníž. přenesená",J355,0)</f>
        <v>0</v>
      </c>
      <c r="BI355" s="246">
        <f>IF(N355="nulová",J355,0)</f>
        <v>0</v>
      </c>
      <c r="BJ355" s="18" t="s">
        <v>113</v>
      </c>
      <c r="BK355" s="246">
        <f>ROUND(I355*H355,2)</f>
        <v>0</v>
      </c>
      <c r="BL355" s="18" t="s">
        <v>275</v>
      </c>
      <c r="BM355" s="245" t="s">
        <v>533</v>
      </c>
    </row>
    <row r="356" s="14" customFormat="1">
      <c r="A356" s="14"/>
      <c r="B356" s="274"/>
      <c r="C356" s="275"/>
      <c r="D356" s="254" t="s">
        <v>197</v>
      </c>
      <c r="E356" s="276" t="s">
        <v>1</v>
      </c>
      <c r="F356" s="277" t="s">
        <v>220</v>
      </c>
      <c r="G356" s="275"/>
      <c r="H356" s="276" t="s">
        <v>1</v>
      </c>
      <c r="I356" s="278"/>
      <c r="J356" s="275"/>
      <c r="K356" s="275"/>
      <c r="L356" s="279"/>
      <c r="M356" s="280"/>
      <c r="N356" s="281"/>
      <c r="O356" s="281"/>
      <c r="P356" s="281"/>
      <c r="Q356" s="281"/>
      <c r="R356" s="281"/>
      <c r="S356" s="281"/>
      <c r="T356" s="28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83" t="s">
        <v>197</v>
      </c>
      <c r="AU356" s="283" t="s">
        <v>113</v>
      </c>
      <c r="AV356" s="14" t="s">
        <v>84</v>
      </c>
      <c r="AW356" s="14" t="s">
        <v>32</v>
      </c>
      <c r="AX356" s="14" t="s">
        <v>76</v>
      </c>
      <c r="AY356" s="283" t="s">
        <v>136</v>
      </c>
    </row>
    <row r="357" s="13" customFormat="1">
      <c r="A357" s="13"/>
      <c r="B357" s="252"/>
      <c r="C357" s="253"/>
      <c r="D357" s="254" t="s">
        <v>197</v>
      </c>
      <c r="E357" s="255" t="s">
        <v>1</v>
      </c>
      <c r="F357" s="256" t="s">
        <v>320</v>
      </c>
      <c r="G357" s="253"/>
      <c r="H357" s="257">
        <v>3.3300000000000001</v>
      </c>
      <c r="I357" s="258"/>
      <c r="J357" s="253"/>
      <c r="K357" s="253"/>
      <c r="L357" s="259"/>
      <c r="M357" s="260"/>
      <c r="N357" s="261"/>
      <c r="O357" s="261"/>
      <c r="P357" s="261"/>
      <c r="Q357" s="261"/>
      <c r="R357" s="261"/>
      <c r="S357" s="261"/>
      <c r="T357" s="26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3" t="s">
        <v>197</v>
      </c>
      <c r="AU357" s="263" t="s">
        <v>113</v>
      </c>
      <c r="AV357" s="13" t="s">
        <v>113</v>
      </c>
      <c r="AW357" s="13" t="s">
        <v>32</v>
      </c>
      <c r="AX357" s="13" t="s">
        <v>76</v>
      </c>
      <c r="AY357" s="263" t="s">
        <v>136</v>
      </c>
    </row>
    <row r="358" s="15" customFormat="1">
      <c r="A358" s="15"/>
      <c r="B358" s="284"/>
      <c r="C358" s="285"/>
      <c r="D358" s="254" t="s">
        <v>197</v>
      </c>
      <c r="E358" s="286" t="s">
        <v>1</v>
      </c>
      <c r="F358" s="287" t="s">
        <v>229</v>
      </c>
      <c r="G358" s="285"/>
      <c r="H358" s="288">
        <v>3.3300000000000001</v>
      </c>
      <c r="I358" s="289"/>
      <c r="J358" s="285"/>
      <c r="K358" s="285"/>
      <c r="L358" s="290"/>
      <c r="M358" s="291"/>
      <c r="N358" s="292"/>
      <c r="O358" s="292"/>
      <c r="P358" s="292"/>
      <c r="Q358" s="292"/>
      <c r="R358" s="292"/>
      <c r="S358" s="292"/>
      <c r="T358" s="293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94" t="s">
        <v>197</v>
      </c>
      <c r="AU358" s="294" t="s">
        <v>113</v>
      </c>
      <c r="AV358" s="15" t="s">
        <v>139</v>
      </c>
      <c r="AW358" s="15" t="s">
        <v>32</v>
      </c>
      <c r="AX358" s="15" t="s">
        <v>84</v>
      </c>
      <c r="AY358" s="294" t="s">
        <v>136</v>
      </c>
    </row>
    <row r="359" s="2" customFormat="1" ht="16.5" customHeight="1">
      <c r="A359" s="39"/>
      <c r="B359" s="40"/>
      <c r="C359" s="234" t="s">
        <v>534</v>
      </c>
      <c r="D359" s="234" t="s">
        <v>140</v>
      </c>
      <c r="E359" s="235" t="s">
        <v>535</v>
      </c>
      <c r="F359" s="236" t="s">
        <v>536</v>
      </c>
      <c r="G359" s="237" t="s">
        <v>195</v>
      </c>
      <c r="H359" s="238">
        <v>3.3300000000000001</v>
      </c>
      <c r="I359" s="239"/>
      <c r="J359" s="240">
        <f>ROUND(I359*H359,2)</f>
        <v>0</v>
      </c>
      <c r="K359" s="236" t="s">
        <v>144</v>
      </c>
      <c r="L359" s="45"/>
      <c r="M359" s="241" t="s">
        <v>1</v>
      </c>
      <c r="N359" s="242" t="s">
        <v>42</v>
      </c>
      <c r="O359" s="92"/>
      <c r="P359" s="243">
        <f>O359*H359</f>
        <v>0</v>
      </c>
      <c r="Q359" s="243">
        <v>0.00029999999999999997</v>
      </c>
      <c r="R359" s="243">
        <f>Q359*H359</f>
        <v>0.00099899999999999989</v>
      </c>
      <c r="S359" s="243">
        <v>0</v>
      </c>
      <c r="T359" s="244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5" t="s">
        <v>275</v>
      </c>
      <c r="AT359" s="245" t="s">
        <v>140</v>
      </c>
      <c r="AU359" s="245" t="s">
        <v>113</v>
      </c>
      <c r="AY359" s="18" t="s">
        <v>136</v>
      </c>
      <c r="BE359" s="246">
        <f>IF(N359="základní",J359,0)</f>
        <v>0</v>
      </c>
      <c r="BF359" s="246">
        <f>IF(N359="snížená",J359,0)</f>
        <v>0</v>
      </c>
      <c r="BG359" s="246">
        <f>IF(N359="zákl. přenesená",J359,0)</f>
        <v>0</v>
      </c>
      <c r="BH359" s="246">
        <f>IF(N359="sníž. přenesená",J359,0)</f>
        <v>0</v>
      </c>
      <c r="BI359" s="246">
        <f>IF(N359="nulová",J359,0)</f>
        <v>0</v>
      </c>
      <c r="BJ359" s="18" t="s">
        <v>113</v>
      </c>
      <c r="BK359" s="246">
        <f>ROUND(I359*H359,2)</f>
        <v>0</v>
      </c>
      <c r="BL359" s="18" t="s">
        <v>275</v>
      </c>
      <c r="BM359" s="245" t="s">
        <v>537</v>
      </c>
    </row>
    <row r="360" s="2" customFormat="1" ht="21.75" customHeight="1">
      <c r="A360" s="39"/>
      <c r="B360" s="40"/>
      <c r="C360" s="234" t="s">
        <v>538</v>
      </c>
      <c r="D360" s="234" t="s">
        <v>140</v>
      </c>
      <c r="E360" s="235" t="s">
        <v>539</v>
      </c>
      <c r="F360" s="236" t="s">
        <v>540</v>
      </c>
      <c r="G360" s="237" t="s">
        <v>195</v>
      </c>
      <c r="H360" s="238">
        <v>3.3300000000000001</v>
      </c>
      <c r="I360" s="239"/>
      <c r="J360" s="240">
        <f>ROUND(I360*H360,2)</f>
        <v>0</v>
      </c>
      <c r="K360" s="236" t="s">
        <v>144</v>
      </c>
      <c r="L360" s="45"/>
      <c r="M360" s="241" t="s">
        <v>1</v>
      </c>
      <c r="N360" s="242" t="s">
        <v>42</v>
      </c>
      <c r="O360" s="92"/>
      <c r="P360" s="243">
        <f>O360*H360</f>
        <v>0</v>
      </c>
      <c r="Q360" s="243">
        <v>0</v>
      </c>
      <c r="R360" s="243">
        <f>Q360*H360</f>
        <v>0</v>
      </c>
      <c r="S360" s="243">
        <v>0</v>
      </c>
      <c r="T360" s="244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5" t="s">
        <v>275</v>
      </c>
      <c r="AT360" s="245" t="s">
        <v>140</v>
      </c>
      <c r="AU360" s="245" t="s">
        <v>113</v>
      </c>
      <c r="AY360" s="18" t="s">
        <v>136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18" t="s">
        <v>113</v>
      </c>
      <c r="BK360" s="246">
        <f>ROUND(I360*H360,2)</f>
        <v>0</v>
      </c>
      <c r="BL360" s="18" t="s">
        <v>275</v>
      </c>
      <c r="BM360" s="245" t="s">
        <v>541</v>
      </c>
    </row>
    <row r="361" s="2" customFormat="1" ht="21.75" customHeight="1">
      <c r="A361" s="39"/>
      <c r="B361" s="40"/>
      <c r="C361" s="234" t="s">
        <v>542</v>
      </c>
      <c r="D361" s="234" t="s">
        <v>140</v>
      </c>
      <c r="E361" s="235" t="s">
        <v>543</v>
      </c>
      <c r="F361" s="236" t="s">
        <v>544</v>
      </c>
      <c r="G361" s="237" t="s">
        <v>195</v>
      </c>
      <c r="H361" s="238">
        <v>3.3300000000000001</v>
      </c>
      <c r="I361" s="239"/>
      <c r="J361" s="240">
        <f>ROUND(I361*H361,2)</f>
        <v>0</v>
      </c>
      <c r="K361" s="236" t="s">
        <v>144</v>
      </c>
      <c r="L361" s="45"/>
      <c r="M361" s="241" t="s">
        <v>1</v>
      </c>
      <c r="N361" s="242" t="s">
        <v>42</v>
      </c>
      <c r="O361" s="92"/>
      <c r="P361" s="243">
        <f>O361*H361</f>
        <v>0</v>
      </c>
      <c r="Q361" s="243">
        <v>0.0045500000000000002</v>
      </c>
      <c r="R361" s="243">
        <f>Q361*H361</f>
        <v>0.015151500000000002</v>
      </c>
      <c r="S361" s="243">
        <v>0</v>
      </c>
      <c r="T361" s="244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5" t="s">
        <v>275</v>
      </c>
      <c r="AT361" s="245" t="s">
        <v>140</v>
      </c>
      <c r="AU361" s="245" t="s">
        <v>113</v>
      </c>
      <c r="AY361" s="18" t="s">
        <v>136</v>
      </c>
      <c r="BE361" s="246">
        <f>IF(N361="základní",J361,0)</f>
        <v>0</v>
      </c>
      <c r="BF361" s="246">
        <f>IF(N361="snížená",J361,0)</f>
        <v>0</v>
      </c>
      <c r="BG361" s="246">
        <f>IF(N361="zákl. přenesená",J361,0)</f>
        <v>0</v>
      </c>
      <c r="BH361" s="246">
        <f>IF(N361="sníž. přenesená",J361,0)</f>
        <v>0</v>
      </c>
      <c r="BI361" s="246">
        <f>IF(N361="nulová",J361,0)</f>
        <v>0</v>
      </c>
      <c r="BJ361" s="18" t="s">
        <v>113</v>
      </c>
      <c r="BK361" s="246">
        <f>ROUND(I361*H361,2)</f>
        <v>0</v>
      </c>
      <c r="BL361" s="18" t="s">
        <v>275</v>
      </c>
      <c r="BM361" s="245" t="s">
        <v>545</v>
      </c>
    </row>
    <row r="362" s="2" customFormat="1" ht="24.15" customHeight="1">
      <c r="A362" s="39"/>
      <c r="B362" s="40"/>
      <c r="C362" s="234" t="s">
        <v>546</v>
      </c>
      <c r="D362" s="234" t="s">
        <v>140</v>
      </c>
      <c r="E362" s="235" t="s">
        <v>547</v>
      </c>
      <c r="F362" s="236" t="s">
        <v>548</v>
      </c>
      <c r="G362" s="237" t="s">
        <v>195</v>
      </c>
      <c r="H362" s="238">
        <v>3.3300000000000001</v>
      </c>
      <c r="I362" s="239"/>
      <c r="J362" s="240">
        <f>ROUND(I362*H362,2)</f>
        <v>0</v>
      </c>
      <c r="K362" s="236" t="s">
        <v>144</v>
      </c>
      <c r="L362" s="45"/>
      <c r="M362" s="241" t="s">
        <v>1</v>
      </c>
      <c r="N362" s="242" t="s">
        <v>42</v>
      </c>
      <c r="O362" s="92"/>
      <c r="P362" s="243">
        <f>O362*H362</f>
        <v>0</v>
      </c>
      <c r="Q362" s="243">
        <v>0.0015</v>
      </c>
      <c r="R362" s="243">
        <f>Q362*H362</f>
        <v>0.0049950000000000003</v>
      </c>
      <c r="S362" s="243">
        <v>0</v>
      </c>
      <c r="T362" s="244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5" t="s">
        <v>275</v>
      </c>
      <c r="AT362" s="245" t="s">
        <v>140</v>
      </c>
      <c r="AU362" s="245" t="s">
        <v>113</v>
      </c>
      <c r="AY362" s="18" t="s">
        <v>136</v>
      </c>
      <c r="BE362" s="246">
        <f>IF(N362="základní",J362,0)</f>
        <v>0</v>
      </c>
      <c r="BF362" s="246">
        <f>IF(N362="snížená",J362,0)</f>
        <v>0</v>
      </c>
      <c r="BG362" s="246">
        <f>IF(N362="zákl. přenesená",J362,0)</f>
        <v>0</v>
      </c>
      <c r="BH362" s="246">
        <f>IF(N362="sníž. přenesená",J362,0)</f>
        <v>0</v>
      </c>
      <c r="BI362" s="246">
        <f>IF(N362="nulová",J362,0)</f>
        <v>0</v>
      </c>
      <c r="BJ362" s="18" t="s">
        <v>113</v>
      </c>
      <c r="BK362" s="246">
        <f>ROUND(I362*H362,2)</f>
        <v>0</v>
      </c>
      <c r="BL362" s="18" t="s">
        <v>275</v>
      </c>
      <c r="BM362" s="245" t="s">
        <v>549</v>
      </c>
    </row>
    <row r="363" s="2" customFormat="1" ht="16.5" customHeight="1">
      <c r="A363" s="39"/>
      <c r="B363" s="40"/>
      <c r="C363" s="234" t="s">
        <v>550</v>
      </c>
      <c r="D363" s="234" t="s">
        <v>140</v>
      </c>
      <c r="E363" s="235" t="s">
        <v>551</v>
      </c>
      <c r="F363" s="236" t="s">
        <v>552</v>
      </c>
      <c r="G363" s="237" t="s">
        <v>493</v>
      </c>
      <c r="H363" s="238">
        <v>2.2999999999999998</v>
      </c>
      <c r="I363" s="239"/>
      <c r="J363" s="240">
        <f>ROUND(I363*H363,2)</f>
        <v>0</v>
      </c>
      <c r="K363" s="236" t="s">
        <v>144</v>
      </c>
      <c r="L363" s="45"/>
      <c r="M363" s="241" t="s">
        <v>1</v>
      </c>
      <c r="N363" s="242" t="s">
        <v>42</v>
      </c>
      <c r="O363" s="92"/>
      <c r="P363" s="243">
        <f>O363*H363</f>
        <v>0</v>
      </c>
      <c r="Q363" s="243">
        <v>0.00142</v>
      </c>
      <c r="R363" s="243">
        <f>Q363*H363</f>
        <v>0.0032659999999999998</v>
      </c>
      <c r="S363" s="243">
        <v>0</v>
      </c>
      <c r="T363" s="244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5" t="s">
        <v>275</v>
      </c>
      <c r="AT363" s="245" t="s">
        <v>140</v>
      </c>
      <c r="AU363" s="245" t="s">
        <v>113</v>
      </c>
      <c r="AY363" s="18" t="s">
        <v>136</v>
      </c>
      <c r="BE363" s="246">
        <f>IF(N363="základní",J363,0)</f>
        <v>0</v>
      </c>
      <c r="BF363" s="246">
        <f>IF(N363="snížená",J363,0)</f>
        <v>0</v>
      </c>
      <c r="BG363" s="246">
        <f>IF(N363="zákl. přenesená",J363,0)</f>
        <v>0</v>
      </c>
      <c r="BH363" s="246">
        <f>IF(N363="sníž. přenesená",J363,0)</f>
        <v>0</v>
      </c>
      <c r="BI363" s="246">
        <f>IF(N363="nulová",J363,0)</f>
        <v>0</v>
      </c>
      <c r="BJ363" s="18" t="s">
        <v>113</v>
      </c>
      <c r="BK363" s="246">
        <f>ROUND(I363*H363,2)</f>
        <v>0</v>
      </c>
      <c r="BL363" s="18" t="s">
        <v>275</v>
      </c>
      <c r="BM363" s="245" t="s">
        <v>553</v>
      </c>
    </row>
    <row r="364" s="13" customFormat="1">
      <c r="A364" s="13"/>
      <c r="B364" s="252"/>
      <c r="C364" s="253"/>
      <c r="D364" s="254" t="s">
        <v>197</v>
      </c>
      <c r="E364" s="255" t="s">
        <v>1</v>
      </c>
      <c r="F364" s="256" t="s">
        <v>554</v>
      </c>
      <c r="G364" s="253"/>
      <c r="H364" s="257">
        <v>2.2999999999999998</v>
      </c>
      <c r="I364" s="258"/>
      <c r="J364" s="253"/>
      <c r="K364" s="253"/>
      <c r="L364" s="259"/>
      <c r="M364" s="260"/>
      <c r="N364" s="261"/>
      <c r="O364" s="261"/>
      <c r="P364" s="261"/>
      <c r="Q364" s="261"/>
      <c r="R364" s="261"/>
      <c r="S364" s="261"/>
      <c r="T364" s="26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63" t="s">
        <v>197</v>
      </c>
      <c r="AU364" s="263" t="s">
        <v>113</v>
      </c>
      <c r="AV364" s="13" t="s">
        <v>113</v>
      </c>
      <c r="AW364" s="13" t="s">
        <v>32</v>
      </c>
      <c r="AX364" s="13" t="s">
        <v>76</v>
      </c>
      <c r="AY364" s="263" t="s">
        <v>136</v>
      </c>
    </row>
    <row r="365" s="15" customFormat="1">
      <c r="A365" s="15"/>
      <c r="B365" s="284"/>
      <c r="C365" s="285"/>
      <c r="D365" s="254" t="s">
        <v>197</v>
      </c>
      <c r="E365" s="286" t="s">
        <v>1</v>
      </c>
      <c r="F365" s="287" t="s">
        <v>229</v>
      </c>
      <c r="G365" s="285"/>
      <c r="H365" s="288">
        <v>2.2999999999999998</v>
      </c>
      <c r="I365" s="289"/>
      <c r="J365" s="285"/>
      <c r="K365" s="285"/>
      <c r="L365" s="290"/>
      <c r="M365" s="291"/>
      <c r="N365" s="292"/>
      <c r="O365" s="292"/>
      <c r="P365" s="292"/>
      <c r="Q365" s="292"/>
      <c r="R365" s="292"/>
      <c r="S365" s="292"/>
      <c r="T365" s="293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94" t="s">
        <v>197</v>
      </c>
      <c r="AU365" s="294" t="s">
        <v>113</v>
      </c>
      <c r="AV365" s="15" t="s">
        <v>139</v>
      </c>
      <c r="AW365" s="15" t="s">
        <v>32</v>
      </c>
      <c r="AX365" s="15" t="s">
        <v>84</v>
      </c>
      <c r="AY365" s="294" t="s">
        <v>136</v>
      </c>
    </row>
    <row r="366" s="2" customFormat="1" ht="24.15" customHeight="1">
      <c r="A366" s="39"/>
      <c r="B366" s="40"/>
      <c r="C366" s="234" t="s">
        <v>555</v>
      </c>
      <c r="D366" s="234" t="s">
        <v>140</v>
      </c>
      <c r="E366" s="235" t="s">
        <v>556</v>
      </c>
      <c r="F366" s="236" t="s">
        <v>557</v>
      </c>
      <c r="G366" s="237" t="s">
        <v>351</v>
      </c>
      <c r="H366" s="238">
        <v>0.024</v>
      </c>
      <c r="I366" s="239"/>
      <c r="J366" s="240">
        <f>ROUND(I366*H366,2)</f>
        <v>0</v>
      </c>
      <c r="K366" s="236" t="s">
        <v>144</v>
      </c>
      <c r="L366" s="45"/>
      <c r="M366" s="241" t="s">
        <v>1</v>
      </c>
      <c r="N366" s="242" t="s">
        <v>42</v>
      </c>
      <c r="O366" s="92"/>
      <c r="P366" s="243">
        <f>O366*H366</f>
        <v>0</v>
      </c>
      <c r="Q366" s="243">
        <v>0</v>
      </c>
      <c r="R366" s="243">
        <f>Q366*H366</f>
        <v>0</v>
      </c>
      <c r="S366" s="243">
        <v>0</v>
      </c>
      <c r="T366" s="244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5" t="s">
        <v>275</v>
      </c>
      <c r="AT366" s="245" t="s">
        <v>140</v>
      </c>
      <c r="AU366" s="245" t="s">
        <v>113</v>
      </c>
      <c r="AY366" s="18" t="s">
        <v>136</v>
      </c>
      <c r="BE366" s="246">
        <f>IF(N366="základní",J366,0)</f>
        <v>0</v>
      </c>
      <c r="BF366" s="246">
        <f>IF(N366="snížená",J366,0)</f>
        <v>0</v>
      </c>
      <c r="BG366" s="246">
        <f>IF(N366="zákl. přenesená",J366,0)</f>
        <v>0</v>
      </c>
      <c r="BH366" s="246">
        <f>IF(N366="sníž. přenesená",J366,0)</f>
        <v>0</v>
      </c>
      <c r="BI366" s="246">
        <f>IF(N366="nulová",J366,0)</f>
        <v>0</v>
      </c>
      <c r="BJ366" s="18" t="s">
        <v>113</v>
      </c>
      <c r="BK366" s="246">
        <f>ROUND(I366*H366,2)</f>
        <v>0</v>
      </c>
      <c r="BL366" s="18" t="s">
        <v>275</v>
      </c>
      <c r="BM366" s="245" t="s">
        <v>558</v>
      </c>
    </row>
    <row r="367" s="12" customFormat="1" ht="22.8" customHeight="1">
      <c r="A367" s="12"/>
      <c r="B367" s="218"/>
      <c r="C367" s="219"/>
      <c r="D367" s="220" t="s">
        <v>75</v>
      </c>
      <c r="E367" s="232" t="s">
        <v>559</v>
      </c>
      <c r="F367" s="232" t="s">
        <v>560</v>
      </c>
      <c r="G367" s="219"/>
      <c r="H367" s="219"/>
      <c r="I367" s="222"/>
      <c r="J367" s="233">
        <f>BK367</f>
        <v>0</v>
      </c>
      <c r="K367" s="219"/>
      <c r="L367" s="224"/>
      <c r="M367" s="225"/>
      <c r="N367" s="226"/>
      <c r="O367" s="226"/>
      <c r="P367" s="227">
        <f>SUM(P368:P377)</f>
        <v>0</v>
      </c>
      <c r="Q367" s="226"/>
      <c r="R367" s="227">
        <f>SUM(R368:R377)</f>
        <v>0.0017478000000000001</v>
      </c>
      <c r="S367" s="226"/>
      <c r="T367" s="228">
        <f>SUM(T368:T377)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29" t="s">
        <v>113</v>
      </c>
      <c r="AT367" s="230" t="s">
        <v>75</v>
      </c>
      <c r="AU367" s="230" t="s">
        <v>84</v>
      </c>
      <c r="AY367" s="229" t="s">
        <v>136</v>
      </c>
      <c r="BK367" s="231">
        <f>SUM(BK368:BK377)</f>
        <v>0</v>
      </c>
    </row>
    <row r="368" s="2" customFormat="1" ht="16.5" customHeight="1">
      <c r="A368" s="39"/>
      <c r="B368" s="40"/>
      <c r="C368" s="234" t="s">
        <v>561</v>
      </c>
      <c r="D368" s="234" t="s">
        <v>140</v>
      </c>
      <c r="E368" s="235" t="s">
        <v>562</v>
      </c>
      <c r="F368" s="236" t="s">
        <v>563</v>
      </c>
      <c r="G368" s="237" t="s">
        <v>195</v>
      </c>
      <c r="H368" s="238">
        <v>29.129999999999999</v>
      </c>
      <c r="I368" s="239"/>
      <c r="J368" s="240">
        <f>ROUND(I368*H368,2)</f>
        <v>0</v>
      </c>
      <c r="K368" s="236" t="s">
        <v>144</v>
      </c>
      <c r="L368" s="45"/>
      <c r="M368" s="241" t="s">
        <v>1</v>
      </c>
      <c r="N368" s="242" t="s">
        <v>42</v>
      </c>
      <c r="O368" s="92"/>
      <c r="P368" s="243">
        <f>O368*H368</f>
        <v>0</v>
      </c>
      <c r="Q368" s="243">
        <v>1.0000000000000001E-05</v>
      </c>
      <c r="R368" s="243">
        <f>Q368*H368</f>
        <v>0.00029130000000000003</v>
      </c>
      <c r="S368" s="243">
        <v>0</v>
      </c>
      <c r="T368" s="244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5" t="s">
        <v>275</v>
      </c>
      <c r="AT368" s="245" t="s">
        <v>140</v>
      </c>
      <c r="AU368" s="245" t="s">
        <v>113</v>
      </c>
      <c r="AY368" s="18" t="s">
        <v>136</v>
      </c>
      <c r="BE368" s="246">
        <f>IF(N368="základní",J368,0)</f>
        <v>0</v>
      </c>
      <c r="BF368" s="246">
        <f>IF(N368="snížená",J368,0)</f>
        <v>0</v>
      </c>
      <c r="BG368" s="246">
        <f>IF(N368="zákl. přenesená",J368,0)</f>
        <v>0</v>
      </c>
      <c r="BH368" s="246">
        <f>IF(N368="sníž. přenesená",J368,0)</f>
        <v>0</v>
      </c>
      <c r="BI368" s="246">
        <f>IF(N368="nulová",J368,0)</f>
        <v>0</v>
      </c>
      <c r="BJ368" s="18" t="s">
        <v>113</v>
      </c>
      <c r="BK368" s="246">
        <f>ROUND(I368*H368,2)</f>
        <v>0</v>
      </c>
      <c r="BL368" s="18" t="s">
        <v>275</v>
      </c>
      <c r="BM368" s="245" t="s">
        <v>564</v>
      </c>
    </row>
    <row r="369" s="2" customFormat="1" ht="16.5" customHeight="1">
      <c r="A369" s="39"/>
      <c r="B369" s="40"/>
      <c r="C369" s="234" t="s">
        <v>565</v>
      </c>
      <c r="D369" s="234" t="s">
        <v>140</v>
      </c>
      <c r="E369" s="235" t="s">
        <v>566</v>
      </c>
      <c r="F369" s="236" t="s">
        <v>567</v>
      </c>
      <c r="G369" s="237" t="s">
        <v>195</v>
      </c>
      <c r="H369" s="238">
        <v>29.129999999999999</v>
      </c>
      <c r="I369" s="239"/>
      <c r="J369" s="240">
        <f>ROUND(I369*H369,2)</f>
        <v>0</v>
      </c>
      <c r="K369" s="236" t="s">
        <v>144</v>
      </c>
      <c r="L369" s="45"/>
      <c r="M369" s="241" t="s">
        <v>1</v>
      </c>
      <c r="N369" s="242" t="s">
        <v>42</v>
      </c>
      <c r="O369" s="92"/>
      <c r="P369" s="243">
        <f>O369*H369</f>
        <v>0</v>
      </c>
      <c r="Q369" s="243">
        <v>0</v>
      </c>
      <c r="R369" s="243">
        <f>Q369*H369</f>
        <v>0</v>
      </c>
      <c r="S369" s="243">
        <v>0</v>
      </c>
      <c r="T369" s="244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5" t="s">
        <v>275</v>
      </c>
      <c r="AT369" s="245" t="s">
        <v>140</v>
      </c>
      <c r="AU369" s="245" t="s">
        <v>113</v>
      </c>
      <c r="AY369" s="18" t="s">
        <v>136</v>
      </c>
      <c r="BE369" s="246">
        <f>IF(N369="základní",J369,0)</f>
        <v>0</v>
      </c>
      <c r="BF369" s="246">
        <f>IF(N369="snížená",J369,0)</f>
        <v>0</v>
      </c>
      <c r="BG369" s="246">
        <f>IF(N369="zákl. přenesená",J369,0)</f>
        <v>0</v>
      </c>
      <c r="BH369" s="246">
        <f>IF(N369="sníž. přenesená",J369,0)</f>
        <v>0</v>
      </c>
      <c r="BI369" s="246">
        <f>IF(N369="nulová",J369,0)</f>
        <v>0</v>
      </c>
      <c r="BJ369" s="18" t="s">
        <v>113</v>
      </c>
      <c r="BK369" s="246">
        <f>ROUND(I369*H369,2)</f>
        <v>0</v>
      </c>
      <c r="BL369" s="18" t="s">
        <v>275</v>
      </c>
      <c r="BM369" s="245" t="s">
        <v>568</v>
      </c>
    </row>
    <row r="370" s="14" customFormat="1">
      <c r="A370" s="14"/>
      <c r="B370" s="274"/>
      <c r="C370" s="275"/>
      <c r="D370" s="254" t="s">
        <v>197</v>
      </c>
      <c r="E370" s="276" t="s">
        <v>1</v>
      </c>
      <c r="F370" s="277" t="s">
        <v>569</v>
      </c>
      <c r="G370" s="275"/>
      <c r="H370" s="276" t="s">
        <v>1</v>
      </c>
      <c r="I370" s="278"/>
      <c r="J370" s="275"/>
      <c r="K370" s="275"/>
      <c r="L370" s="279"/>
      <c r="M370" s="280"/>
      <c r="N370" s="281"/>
      <c r="O370" s="281"/>
      <c r="P370" s="281"/>
      <c r="Q370" s="281"/>
      <c r="R370" s="281"/>
      <c r="S370" s="281"/>
      <c r="T370" s="28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83" t="s">
        <v>197</v>
      </c>
      <c r="AU370" s="283" t="s">
        <v>113</v>
      </c>
      <c r="AV370" s="14" t="s">
        <v>84</v>
      </c>
      <c r="AW370" s="14" t="s">
        <v>32</v>
      </c>
      <c r="AX370" s="14" t="s">
        <v>76</v>
      </c>
      <c r="AY370" s="283" t="s">
        <v>136</v>
      </c>
    </row>
    <row r="371" s="13" customFormat="1">
      <c r="A371" s="13"/>
      <c r="B371" s="252"/>
      <c r="C371" s="253"/>
      <c r="D371" s="254" t="s">
        <v>197</v>
      </c>
      <c r="E371" s="255" t="s">
        <v>1</v>
      </c>
      <c r="F371" s="256" t="s">
        <v>570</v>
      </c>
      <c r="G371" s="253"/>
      <c r="H371" s="257">
        <v>29.129999999999999</v>
      </c>
      <c r="I371" s="258"/>
      <c r="J371" s="253"/>
      <c r="K371" s="253"/>
      <c r="L371" s="259"/>
      <c r="M371" s="260"/>
      <c r="N371" s="261"/>
      <c r="O371" s="261"/>
      <c r="P371" s="261"/>
      <c r="Q371" s="261"/>
      <c r="R371" s="261"/>
      <c r="S371" s="261"/>
      <c r="T371" s="26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3" t="s">
        <v>197</v>
      </c>
      <c r="AU371" s="263" t="s">
        <v>113</v>
      </c>
      <c r="AV371" s="13" t="s">
        <v>113</v>
      </c>
      <c r="AW371" s="13" t="s">
        <v>32</v>
      </c>
      <c r="AX371" s="13" t="s">
        <v>76</v>
      </c>
      <c r="AY371" s="263" t="s">
        <v>136</v>
      </c>
    </row>
    <row r="372" s="15" customFormat="1">
      <c r="A372" s="15"/>
      <c r="B372" s="284"/>
      <c r="C372" s="285"/>
      <c r="D372" s="254" t="s">
        <v>197</v>
      </c>
      <c r="E372" s="286" t="s">
        <v>1</v>
      </c>
      <c r="F372" s="287" t="s">
        <v>229</v>
      </c>
      <c r="G372" s="285"/>
      <c r="H372" s="288">
        <v>29.129999999999999</v>
      </c>
      <c r="I372" s="289"/>
      <c r="J372" s="285"/>
      <c r="K372" s="285"/>
      <c r="L372" s="290"/>
      <c r="M372" s="291"/>
      <c r="N372" s="292"/>
      <c r="O372" s="292"/>
      <c r="P372" s="292"/>
      <c r="Q372" s="292"/>
      <c r="R372" s="292"/>
      <c r="S372" s="292"/>
      <c r="T372" s="293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94" t="s">
        <v>197</v>
      </c>
      <c r="AU372" s="294" t="s">
        <v>113</v>
      </c>
      <c r="AV372" s="15" t="s">
        <v>139</v>
      </c>
      <c r="AW372" s="15" t="s">
        <v>32</v>
      </c>
      <c r="AX372" s="15" t="s">
        <v>84</v>
      </c>
      <c r="AY372" s="294" t="s">
        <v>136</v>
      </c>
    </row>
    <row r="373" s="2" customFormat="1" ht="21.75" customHeight="1">
      <c r="A373" s="39"/>
      <c r="B373" s="40"/>
      <c r="C373" s="234" t="s">
        <v>571</v>
      </c>
      <c r="D373" s="234" t="s">
        <v>140</v>
      </c>
      <c r="E373" s="235" t="s">
        <v>572</v>
      </c>
      <c r="F373" s="236" t="s">
        <v>573</v>
      </c>
      <c r="G373" s="237" t="s">
        <v>195</v>
      </c>
      <c r="H373" s="238">
        <v>29.129999999999999</v>
      </c>
      <c r="I373" s="239"/>
      <c r="J373" s="240">
        <f>ROUND(I373*H373,2)</f>
        <v>0</v>
      </c>
      <c r="K373" s="236" t="s">
        <v>144</v>
      </c>
      <c r="L373" s="45"/>
      <c r="M373" s="241" t="s">
        <v>1</v>
      </c>
      <c r="N373" s="242" t="s">
        <v>42</v>
      </c>
      <c r="O373" s="92"/>
      <c r="P373" s="243">
        <f>O373*H373</f>
        <v>0</v>
      </c>
      <c r="Q373" s="243">
        <v>5.0000000000000002E-05</v>
      </c>
      <c r="R373" s="243">
        <f>Q373*H373</f>
        <v>0.0014565000000000001</v>
      </c>
      <c r="S373" s="243">
        <v>0</v>
      </c>
      <c r="T373" s="244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5" t="s">
        <v>275</v>
      </c>
      <c r="AT373" s="245" t="s">
        <v>140</v>
      </c>
      <c r="AU373" s="245" t="s">
        <v>113</v>
      </c>
      <c r="AY373" s="18" t="s">
        <v>136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18" t="s">
        <v>113</v>
      </c>
      <c r="BK373" s="246">
        <f>ROUND(I373*H373,2)</f>
        <v>0</v>
      </c>
      <c r="BL373" s="18" t="s">
        <v>275</v>
      </c>
      <c r="BM373" s="245" t="s">
        <v>574</v>
      </c>
    </row>
    <row r="374" s="14" customFormat="1">
      <c r="A374" s="14"/>
      <c r="B374" s="274"/>
      <c r="C374" s="275"/>
      <c r="D374" s="254" t="s">
        <v>197</v>
      </c>
      <c r="E374" s="276" t="s">
        <v>1</v>
      </c>
      <c r="F374" s="277" t="s">
        <v>569</v>
      </c>
      <c r="G374" s="275"/>
      <c r="H374" s="276" t="s">
        <v>1</v>
      </c>
      <c r="I374" s="278"/>
      <c r="J374" s="275"/>
      <c r="K374" s="275"/>
      <c r="L374" s="279"/>
      <c r="M374" s="280"/>
      <c r="N374" s="281"/>
      <c r="O374" s="281"/>
      <c r="P374" s="281"/>
      <c r="Q374" s="281"/>
      <c r="R374" s="281"/>
      <c r="S374" s="281"/>
      <c r="T374" s="28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83" t="s">
        <v>197</v>
      </c>
      <c r="AU374" s="283" t="s">
        <v>113</v>
      </c>
      <c r="AV374" s="14" t="s">
        <v>84</v>
      </c>
      <c r="AW374" s="14" t="s">
        <v>32</v>
      </c>
      <c r="AX374" s="14" t="s">
        <v>76</v>
      </c>
      <c r="AY374" s="283" t="s">
        <v>136</v>
      </c>
    </row>
    <row r="375" s="13" customFormat="1">
      <c r="A375" s="13"/>
      <c r="B375" s="252"/>
      <c r="C375" s="253"/>
      <c r="D375" s="254" t="s">
        <v>197</v>
      </c>
      <c r="E375" s="255" t="s">
        <v>1</v>
      </c>
      <c r="F375" s="256" t="s">
        <v>570</v>
      </c>
      <c r="G375" s="253"/>
      <c r="H375" s="257">
        <v>29.129999999999999</v>
      </c>
      <c r="I375" s="258"/>
      <c r="J375" s="253"/>
      <c r="K375" s="253"/>
      <c r="L375" s="259"/>
      <c r="M375" s="260"/>
      <c r="N375" s="261"/>
      <c r="O375" s="261"/>
      <c r="P375" s="261"/>
      <c r="Q375" s="261"/>
      <c r="R375" s="261"/>
      <c r="S375" s="261"/>
      <c r="T375" s="26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3" t="s">
        <v>197</v>
      </c>
      <c r="AU375" s="263" t="s">
        <v>113</v>
      </c>
      <c r="AV375" s="13" t="s">
        <v>113</v>
      </c>
      <c r="AW375" s="13" t="s">
        <v>32</v>
      </c>
      <c r="AX375" s="13" t="s">
        <v>76</v>
      </c>
      <c r="AY375" s="263" t="s">
        <v>136</v>
      </c>
    </row>
    <row r="376" s="15" customFormat="1">
      <c r="A376" s="15"/>
      <c r="B376" s="284"/>
      <c r="C376" s="285"/>
      <c r="D376" s="254" t="s">
        <v>197</v>
      </c>
      <c r="E376" s="286" t="s">
        <v>1</v>
      </c>
      <c r="F376" s="287" t="s">
        <v>229</v>
      </c>
      <c r="G376" s="285"/>
      <c r="H376" s="288">
        <v>29.129999999999999</v>
      </c>
      <c r="I376" s="289"/>
      <c r="J376" s="285"/>
      <c r="K376" s="285"/>
      <c r="L376" s="290"/>
      <c r="M376" s="291"/>
      <c r="N376" s="292"/>
      <c r="O376" s="292"/>
      <c r="P376" s="292"/>
      <c r="Q376" s="292"/>
      <c r="R376" s="292"/>
      <c r="S376" s="292"/>
      <c r="T376" s="293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94" t="s">
        <v>197</v>
      </c>
      <c r="AU376" s="294" t="s">
        <v>113</v>
      </c>
      <c r="AV376" s="15" t="s">
        <v>139</v>
      </c>
      <c r="AW376" s="15" t="s">
        <v>32</v>
      </c>
      <c r="AX376" s="15" t="s">
        <v>84</v>
      </c>
      <c r="AY376" s="294" t="s">
        <v>136</v>
      </c>
    </row>
    <row r="377" s="2" customFormat="1" ht="24.15" customHeight="1">
      <c r="A377" s="39"/>
      <c r="B377" s="40"/>
      <c r="C377" s="234" t="s">
        <v>575</v>
      </c>
      <c r="D377" s="234" t="s">
        <v>140</v>
      </c>
      <c r="E377" s="235" t="s">
        <v>576</v>
      </c>
      <c r="F377" s="236" t="s">
        <v>577</v>
      </c>
      <c r="G377" s="237" t="s">
        <v>351</v>
      </c>
      <c r="H377" s="238">
        <v>0.002</v>
      </c>
      <c r="I377" s="239"/>
      <c r="J377" s="240">
        <f>ROUND(I377*H377,2)</f>
        <v>0</v>
      </c>
      <c r="K377" s="236" t="s">
        <v>144</v>
      </c>
      <c r="L377" s="45"/>
      <c r="M377" s="241" t="s">
        <v>1</v>
      </c>
      <c r="N377" s="242" t="s">
        <v>42</v>
      </c>
      <c r="O377" s="92"/>
      <c r="P377" s="243">
        <f>O377*H377</f>
        <v>0</v>
      </c>
      <c r="Q377" s="243">
        <v>0</v>
      </c>
      <c r="R377" s="243">
        <f>Q377*H377</f>
        <v>0</v>
      </c>
      <c r="S377" s="243">
        <v>0</v>
      </c>
      <c r="T377" s="244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5" t="s">
        <v>275</v>
      </c>
      <c r="AT377" s="245" t="s">
        <v>140</v>
      </c>
      <c r="AU377" s="245" t="s">
        <v>113</v>
      </c>
      <c r="AY377" s="18" t="s">
        <v>136</v>
      </c>
      <c r="BE377" s="246">
        <f>IF(N377="základní",J377,0)</f>
        <v>0</v>
      </c>
      <c r="BF377" s="246">
        <f>IF(N377="snížená",J377,0)</f>
        <v>0</v>
      </c>
      <c r="BG377" s="246">
        <f>IF(N377="zákl. přenesená",J377,0)</f>
        <v>0</v>
      </c>
      <c r="BH377" s="246">
        <f>IF(N377="sníž. přenesená",J377,0)</f>
        <v>0</v>
      </c>
      <c r="BI377" s="246">
        <f>IF(N377="nulová",J377,0)</f>
        <v>0</v>
      </c>
      <c r="BJ377" s="18" t="s">
        <v>113</v>
      </c>
      <c r="BK377" s="246">
        <f>ROUND(I377*H377,2)</f>
        <v>0</v>
      </c>
      <c r="BL377" s="18" t="s">
        <v>275</v>
      </c>
      <c r="BM377" s="245" t="s">
        <v>578</v>
      </c>
    </row>
    <row r="378" s="12" customFormat="1" ht="22.8" customHeight="1">
      <c r="A378" s="12"/>
      <c r="B378" s="218"/>
      <c r="C378" s="219"/>
      <c r="D378" s="220" t="s">
        <v>75</v>
      </c>
      <c r="E378" s="232" t="s">
        <v>579</v>
      </c>
      <c r="F378" s="232" t="s">
        <v>580</v>
      </c>
      <c r="G378" s="219"/>
      <c r="H378" s="219"/>
      <c r="I378" s="222"/>
      <c r="J378" s="233">
        <f>BK378</f>
        <v>0</v>
      </c>
      <c r="K378" s="219"/>
      <c r="L378" s="224"/>
      <c r="M378" s="225"/>
      <c r="N378" s="226"/>
      <c r="O378" s="226"/>
      <c r="P378" s="227">
        <f>SUM(P379:P408)</f>
        <v>0</v>
      </c>
      <c r="Q378" s="226"/>
      <c r="R378" s="227">
        <f>SUM(R379:R408)</f>
        <v>0.40872501999999999</v>
      </c>
      <c r="S378" s="226"/>
      <c r="T378" s="228">
        <f>SUM(T379:T408)</f>
        <v>0.104125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29" t="s">
        <v>113</v>
      </c>
      <c r="AT378" s="230" t="s">
        <v>75</v>
      </c>
      <c r="AU378" s="230" t="s">
        <v>84</v>
      </c>
      <c r="AY378" s="229" t="s">
        <v>136</v>
      </c>
      <c r="BK378" s="231">
        <f>SUM(BK379:BK408)</f>
        <v>0</v>
      </c>
    </row>
    <row r="379" s="2" customFormat="1" ht="24.15" customHeight="1">
      <c r="A379" s="39"/>
      <c r="B379" s="40"/>
      <c r="C379" s="234" t="s">
        <v>581</v>
      </c>
      <c r="D379" s="234" t="s">
        <v>140</v>
      </c>
      <c r="E379" s="235" t="s">
        <v>582</v>
      </c>
      <c r="F379" s="236" t="s">
        <v>583</v>
      </c>
      <c r="G379" s="237" t="s">
        <v>195</v>
      </c>
      <c r="H379" s="238">
        <v>23.77</v>
      </c>
      <c r="I379" s="239"/>
      <c r="J379" s="240">
        <f>ROUND(I379*H379,2)</f>
        <v>0</v>
      </c>
      <c r="K379" s="236" t="s">
        <v>144</v>
      </c>
      <c r="L379" s="45"/>
      <c r="M379" s="241" t="s">
        <v>1</v>
      </c>
      <c r="N379" s="242" t="s">
        <v>42</v>
      </c>
      <c r="O379" s="92"/>
      <c r="P379" s="243">
        <f>O379*H379</f>
        <v>0</v>
      </c>
      <c r="Q379" s="243">
        <v>0</v>
      </c>
      <c r="R379" s="243">
        <f>Q379*H379</f>
        <v>0</v>
      </c>
      <c r="S379" s="243">
        <v>0</v>
      </c>
      <c r="T379" s="244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5" t="s">
        <v>275</v>
      </c>
      <c r="AT379" s="245" t="s">
        <v>140</v>
      </c>
      <c r="AU379" s="245" t="s">
        <v>113</v>
      </c>
      <c r="AY379" s="18" t="s">
        <v>136</v>
      </c>
      <c r="BE379" s="246">
        <f>IF(N379="základní",J379,0)</f>
        <v>0</v>
      </c>
      <c r="BF379" s="246">
        <f>IF(N379="snížená",J379,0)</f>
        <v>0</v>
      </c>
      <c r="BG379" s="246">
        <f>IF(N379="zákl. přenesená",J379,0)</f>
        <v>0</v>
      </c>
      <c r="BH379" s="246">
        <f>IF(N379="sníž. přenesená",J379,0)</f>
        <v>0</v>
      </c>
      <c r="BI379" s="246">
        <f>IF(N379="nulová",J379,0)</f>
        <v>0</v>
      </c>
      <c r="BJ379" s="18" t="s">
        <v>113</v>
      </c>
      <c r="BK379" s="246">
        <f>ROUND(I379*H379,2)</f>
        <v>0</v>
      </c>
      <c r="BL379" s="18" t="s">
        <v>275</v>
      </c>
      <c r="BM379" s="245" t="s">
        <v>584</v>
      </c>
    </row>
    <row r="380" s="2" customFormat="1" ht="24.15" customHeight="1">
      <c r="A380" s="39"/>
      <c r="B380" s="40"/>
      <c r="C380" s="234" t="s">
        <v>585</v>
      </c>
      <c r="D380" s="234" t="s">
        <v>140</v>
      </c>
      <c r="E380" s="235" t="s">
        <v>586</v>
      </c>
      <c r="F380" s="236" t="s">
        <v>587</v>
      </c>
      <c r="G380" s="237" t="s">
        <v>195</v>
      </c>
      <c r="H380" s="238">
        <v>17.879999999999999</v>
      </c>
      <c r="I380" s="239"/>
      <c r="J380" s="240">
        <f>ROUND(I380*H380,2)</f>
        <v>0</v>
      </c>
      <c r="K380" s="236" t="s">
        <v>144</v>
      </c>
      <c r="L380" s="45"/>
      <c r="M380" s="241" t="s">
        <v>1</v>
      </c>
      <c r="N380" s="242" t="s">
        <v>42</v>
      </c>
      <c r="O380" s="92"/>
      <c r="P380" s="243">
        <f>O380*H380</f>
        <v>0</v>
      </c>
      <c r="Q380" s="243">
        <v>0</v>
      </c>
      <c r="R380" s="243">
        <f>Q380*H380</f>
        <v>0</v>
      </c>
      <c r="S380" s="243">
        <v>0</v>
      </c>
      <c r="T380" s="244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5" t="s">
        <v>275</v>
      </c>
      <c r="AT380" s="245" t="s">
        <v>140</v>
      </c>
      <c r="AU380" s="245" t="s">
        <v>113</v>
      </c>
      <c r="AY380" s="18" t="s">
        <v>136</v>
      </c>
      <c r="BE380" s="246">
        <f>IF(N380="základní",J380,0)</f>
        <v>0</v>
      </c>
      <c r="BF380" s="246">
        <f>IF(N380="snížená",J380,0)</f>
        <v>0</v>
      </c>
      <c r="BG380" s="246">
        <f>IF(N380="zákl. přenesená",J380,0)</f>
        <v>0</v>
      </c>
      <c r="BH380" s="246">
        <f>IF(N380="sníž. přenesená",J380,0)</f>
        <v>0</v>
      </c>
      <c r="BI380" s="246">
        <f>IF(N380="nulová",J380,0)</f>
        <v>0</v>
      </c>
      <c r="BJ380" s="18" t="s">
        <v>113</v>
      </c>
      <c r="BK380" s="246">
        <f>ROUND(I380*H380,2)</f>
        <v>0</v>
      </c>
      <c r="BL380" s="18" t="s">
        <v>275</v>
      </c>
      <c r="BM380" s="245" t="s">
        <v>588</v>
      </c>
    </row>
    <row r="381" s="2" customFormat="1" ht="16.5" customHeight="1">
      <c r="A381" s="39"/>
      <c r="B381" s="40"/>
      <c r="C381" s="234" t="s">
        <v>589</v>
      </c>
      <c r="D381" s="234" t="s">
        <v>140</v>
      </c>
      <c r="E381" s="235" t="s">
        <v>590</v>
      </c>
      <c r="F381" s="236" t="s">
        <v>591</v>
      </c>
      <c r="G381" s="237" t="s">
        <v>195</v>
      </c>
      <c r="H381" s="238">
        <v>41.649999999999999</v>
      </c>
      <c r="I381" s="239"/>
      <c r="J381" s="240">
        <f>ROUND(I381*H381,2)</f>
        <v>0</v>
      </c>
      <c r="K381" s="236" t="s">
        <v>144</v>
      </c>
      <c r="L381" s="45"/>
      <c r="M381" s="241" t="s">
        <v>1</v>
      </c>
      <c r="N381" s="242" t="s">
        <v>42</v>
      </c>
      <c r="O381" s="92"/>
      <c r="P381" s="243">
        <f>O381*H381</f>
        <v>0</v>
      </c>
      <c r="Q381" s="243">
        <v>0</v>
      </c>
      <c r="R381" s="243">
        <f>Q381*H381</f>
        <v>0</v>
      </c>
      <c r="S381" s="243">
        <v>0</v>
      </c>
      <c r="T381" s="244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5" t="s">
        <v>275</v>
      </c>
      <c r="AT381" s="245" t="s">
        <v>140</v>
      </c>
      <c r="AU381" s="245" t="s">
        <v>113</v>
      </c>
      <c r="AY381" s="18" t="s">
        <v>136</v>
      </c>
      <c r="BE381" s="246">
        <f>IF(N381="základní",J381,0)</f>
        <v>0</v>
      </c>
      <c r="BF381" s="246">
        <f>IF(N381="snížená",J381,0)</f>
        <v>0</v>
      </c>
      <c r="BG381" s="246">
        <f>IF(N381="zákl. přenesená",J381,0)</f>
        <v>0</v>
      </c>
      <c r="BH381" s="246">
        <f>IF(N381="sníž. přenesená",J381,0)</f>
        <v>0</v>
      </c>
      <c r="BI381" s="246">
        <f>IF(N381="nulová",J381,0)</f>
        <v>0</v>
      </c>
      <c r="BJ381" s="18" t="s">
        <v>113</v>
      </c>
      <c r="BK381" s="246">
        <f>ROUND(I381*H381,2)</f>
        <v>0</v>
      </c>
      <c r="BL381" s="18" t="s">
        <v>275</v>
      </c>
      <c r="BM381" s="245" t="s">
        <v>592</v>
      </c>
    </row>
    <row r="382" s="13" customFormat="1">
      <c r="A382" s="13"/>
      <c r="B382" s="252"/>
      <c r="C382" s="253"/>
      <c r="D382" s="254" t="s">
        <v>197</v>
      </c>
      <c r="E382" s="255" t="s">
        <v>1</v>
      </c>
      <c r="F382" s="256" t="s">
        <v>593</v>
      </c>
      <c r="G382" s="253"/>
      <c r="H382" s="257">
        <v>41.649999999999999</v>
      </c>
      <c r="I382" s="258"/>
      <c r="J382" s="253"/>
      <c r="K382" s="253"/>
      <c r="L382" s="259"/>
      <c r="M382" s="260"/>
      <c r="N382" s="261"/>
      <c r="O382" s="261"/>
      <c r="P382" s="261"/>
      <c r="Q382" s="261"/>
      <c r="R382" s="261"/>
      <c r="S382" s="261"/>
      <c r="T382" s="26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3" t="s">
        <v>197</v>
      </c>
      <c r="AU382" s="263" t="s">
        <v>113</v>
      </c>
      <c r="AV382" s="13" t="s">
        <v>113</v>
      </c>
      <c r="AW382" s="13" t="s">
        <v>32</v>
      </c>
      <c r="AX382" s="13" t="s">
        <v>84</v>
      </c>
      <c r="AY382" s="263" t="s">
        <v>136</v>
      </c>
    </row>
    <row r="383" s="2" customFormat="1" ht="24.15" customHeight="1">
      <c r="A383" s="39"/>
      <c r="B383" s="40"/>
      <c r="C383" s="234" t="s">
        <v>594</v>
      </c>
      <c r="D383" s="234" t="s">
        <v>140</v>
      </c>
      <c r="E383" s="235" t="s">
        <v>595</v>
      </c>
      <c r="F383" s="236" t="s">
        <v>596</v>
      </c>
      <c r="G383" s="237" t="s">
        <v>195</v>
      </c>
      <c r="H383" s="238">
        <v>17.879999999999999</v>
      </c>
      <c r="I383" s="239"/>
      <c r="J383" s="240">
        <f>ROUND(I383*H383,2)</f>
        <v>0</v>
      </c>
      <c r="K383" s="236" t="s">
        <v>144</v>
      </c>
      <c r="L383" s="45"/>
      <c r="M383" s="241" t="s">
        <v>1</v>
      </c>
      <c r="N383" s="242" t="s">
        <v>42</v>
      </c>
      <c r="O383" s="92"/>
      <c r="P383" s="243">
        <f>O383*H383</f>
        <v>0</v>
      </c>
      <c r="Q383" s="243">
        <v>3.0000000000000001E-05</v>
      </c>
      <c r="R383" s="243">
        <f>Q383*H383</f>
        <v>0.00053640000000000003</v>
      </c>
      <c r="S383" s="243">
        <v>0</v>
      </c>
      <c r="T383" s="244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5" t="s">
        <v>275</v>
      </c>
      <c r="AT383" s="245" t="s">
        <v>140</v>
      </c>
      <c r="AU383" s="245" t="s">
        <v>113</v>
      </c>
      <c r="AY383" s="18" t="s">
        <v>136</v>
      </c>
      <c r="BE383" s="246">
        <f>IF(N383="základní",J383,0)</f>
        <v>0</v>
      </c>
      <c r="BF383" s="246">
        <f>IF(N383="snížená",J383,0)</f>
        <v>0</v>
      </c>
      <c r="BG383" s="246">
        <f>IF(N383="zákl. přenesená",J383,0)</f>
        <v>0</v>
      </c>
      <c r="BH383" s="246">
        <f>IF(N383="sníž. přenesená",J383,0)</f>
        <v>0</v>
      </c>
      <c r="BI383" s="246">
        <f>IF(N383="nulová",J383,0)</f>
        <v>0</v>
      </c>
      <c r="BJ383" s="18" t="s">
        <v>113</v>
      </c>
      <c r="BK383" s="246">
        <f>ROUND(I383*H383,2)</f>
        <v>0</v>
      </c>
      <c r="BL383" s="18" t="s">
        <v>275</v>
      </c>
      <c r="BM383" s="245" t="s">
        <v>597</v>
      </c>
    </row>
    <row r="384" s="2" customFormat="1" ht="24.15" customHeight="1">
      <c r="A384" s="39"/>
      <c r="B384" s="40"/>
      <c r="C384" s="234" t="s">
        <v>598</v>
      </c>
      <c r="D384" s="234" t="s">
        <v>140</v>
      </c>
      <c r="E384" s="235" t="s">
        <v>599</v>
      </c>
      <c r="F384" s="236" t="s">
        <v>600</v>
      </c>
      <c r="G384" s="237" t="s">
        <v>195</v>
      </c>
      <c r="H384" s="238">
        <v>41.649999999999999</v>
      </c>
      <c r="I384" s="239"/>
      <c r="J384" s="240">
        <f>ROUND(I384*H384,2)</f>
        <v>0</v>
      </c>
      <c r="K384" s="236" t="s">
        <v>144</v>
      </c>
      <c r="L384" s="45"/>
      <c r="M384" s="241" t="s">
        <v>1</v>
      </c>
      <c r="N384" s="242" t="s">
        <v>42</v>
      </c>
      <c r="O384" s="92"/>
      <c r="P384" s="243">
        <f>O384*H384</f>
        <v>0</v>
      </c>
      <c r="Q384" s="243">
        <v>0.00050000000000000001</v>
      </c>
      <c r="R384" s="243">
        <f>Q384*H384</f>
        <v>0.020825</v>
      </c>
      <c r="S384" s="243">
        <v>0</v>
      </c>
      <c r="T384" s="244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5" t="s">
        <v>275</v>
      </c>
      <c r="AT384" s="245" t="s">
        <v>140</v>
      </c>
      <c r="AU384" s="245" t="s">
        <v>113</v>
      </c>
      <c r="AY384" s="18" t="s">
        <v>136</v>
      </c>
      <c r="BE384" s="246">
        <f>IF(N384="základní",J384,0)</f>
        <v>0</v>
      </c>
      <c r="BF384" s="246">
        <f>IF(N384="snížená",J384,0)</f>
        <v>0</v>
      </c>
      <c r="BG384" s="246">
        <f>IF(N384="zákl. přenesená",J384,0)</f>
        <v>0</v>
      </c>
      <c r="BH384" s="246">
        <f>IF(N384="sníž. přenesená",J384,0)</f>
        <v>0</v>
      </c>
      <c r="BI384" s="246">
        <f>IF(N384="nulová",J384,0)</f>
        <v>0</v>
      </c>
      <c r="BJ384" s="18" t="s">
        <v>113</v>
      </c>
      <c r="BK384" s="246">
        <f>ROUND(I384*H384,2)</f>
        <v>0</v>
      </c>
      <c r="BL384" s="18" t="s">
        <v>275</v>
      </c>
      <c r="BM384" s="245" t="s">
        <v>601</v>
      </c>
    </row>
    <row r="385" s="14" customFormat="1">
      <c r="A385" s="14"/>
      <c r="B385" s="274"/>
      <c r="C385" s="275"/>
      <c r="D385" s="254" t="s">
        <v>197</v>
      </c>
      <c r="E385" s="276" t="s">
        <v>1</v>
      </c>
      <c r="F385" s="277" t="s">
        <v>291</v>
      </c>
      <c r="G385" s="275"/>
      <c r="H385" s="276" t="s">
        <v>1</v>
      </c>
      <c r="I385" s="278"/>
      <c r="J385" s="275"/>
      <c r="K385" s="275"/>
      <c r="L385" s="279"/>
      <c r="M385" s="280"/>
      <c r="N385" s="281"/>
      <c r="O385" s="281"/>
      <c r="P385" s="281"/>
      <c r="Q385" s="281"/>
      <c r="R385" s="281"/>
      <c r="S385" s="281"/>
      <c r="T385" s="28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83" t="s">
        <v>197</v>
      </c>
      <c r="AU385" s="283" t="s">
        <v>113</v>
      </c>
      <c r="AV385" s="14" t="s">
        <v>84</v>
      </c>
      <c r="AW385" s="14" t="s">
        <v>32</v>
      </c>
      <c r="AX385" s="14" t="s">
        <v>76</v>
      </c>
      <c r="AY385" s="283" t="s">
        <v>136</v>
      </c>
    </row>
    <row r="386" s="14" customFormat="1">
      <c r="A386" s="14"/>
      <c r="B386" s="274"/>
      <c r="C386" s="275"/>
      <c r="D386" s="254" t="s">
        <v>197</v>
      </c>
      <c r="E386" s="276" t="s">
        <v>1</v>
      </c>
      <c r="F386" s="277" t="s">
        <v>602</v>
      </c>
      <c r="G386" s="275"/>
      <c r="H386" s="276" t="s">
        <v>1</v>
      </c>
      <c r="I386" s="278"/>
      <c r="J386" s="275"/>
      <c r="K386" s="275"/>
      <c r="L386" s="279"/>
      <c r="M386" s="280"/>
      <c r="N386" s="281"/>
      <c r="O386" s="281"/>
      <c r="P386" s="281"/>
      <c r="Q386" s="281"/>
      <c r="R386" s="281"/>
      <c r="S386" s="281"/>
      <c r="T386" s="28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83" t="s">
        <v>197</v>
      </c>
      <c r="AU386" s="283" t="s">
        <v>113</v>
      </c>
      <c r="AV386" s="14" t="s">
        <v>84</v>
      </c>
      <c r="AW386" s="14" t="s">
        <v>32</v>
      </c>
      <c r="AX386" s="14" t="s">
        <v>76</v>
      </c>
      <c r="AY386" s="283" t="s">
        <v>136</v>
      </c>
    </row>
    <row r="387" s="13" customFormat="1">
      <c r="A387" s="13"/>
      <c r="B387" s="252"/>
      <c r="C387" s="253"/>
      <c r="D387" s="254" t="s">
        <v>197</v>
      </c>
      <c r="E387" s="255" t="s">
        <v>1</v>
      </c>
      <c r="F387" s="256" t="s">
        <v>603</v>
      </c>
      <c r="G387" s="253"/>
      <c r="H387" s="257">
        <v>23.77</v>
      </c>
      <c r="I387" s="258"/>
      <c r="J387" s="253"/>
      <c r="K387" s="253"/>
      <c r="L387" s="259"/>
      <c r="M387" s="260"/>
      <c r="N387" s="261"/>
      <c r="O387" s="261"/>
      <c r="P387" s="261"/>
      <c r="Q387" s="261"/>
      <c r="R387" s="261"/>
      <c r="S387" s="261"/>
      <c r="T387" s="26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3" t="s">
        <v>197</v>
      </c>
      <c r="AU387" s="263" t="s">
        <v>113</v>
      </c>
      <c r="AV387" s="13" t="s">
        <v>113</v>
      </c>
      <c r="AW387" s="13" t="s">
        <v>32</v>
      </c>
      <c r="AX387" s="13" t="s">
        <v>76</v>
      </c>
      <c r="AY387" s="263" t="s">
        <v>136</v>
      </c>
    </row>
    <row r="388" s="13" customFormat="1">
      <c r="A388" s="13"/>
      <c r="B388" s="252"/>
      <c r="C388" s="253"/>
      <c r="D388" s="254" t="s">
        <v>197</v>
      </c>
      <c r="E388" s="255" t="s">
        <v>1</v>
      </c>
      <c r="F388" s="256" t="s">
        <v>604</v>
      </c>
      <c r="G388" s="253"/>
      <c r="H388" s="257">
        <v>17.879999999999999</v>
      </c>
      <c r="I388" s="258"/>
      <c r="J388" s="253"/>
      <c r="K388" s="253"/>
      <c r="L388" s="259"/>
      <c r="M388" s="260"/>
      <c r="N388" s="261"/>
      <c r="O388" s="261"/>
      <c r="P388" s="261"/>
      <c r="Q388" s="261"/>
      <c r="R388" s="261"/>
      <c r="S388" s="261"/>
      <c r="T388" s="26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3" t="s">
        <v>197</v>
      </c>
      <c r="AU388" s="263" t="s">
        <v>113</v>
      </c>
      <c r="AV388" s="13" t="s">
        <v>113</v>
      </c>
      <c r="AW388" s="13" t="s">
        <v>32</v>
      </c>
      <c r="AX388" s="13" t="s">
        <v>76</v>
      </c>
      <c r="AY388" s="263" t="s">
        <v>136</v>
      </c>
    </row>
    <row r="389" s="15" customFormat="1">
      <c r="A389" s="15"/>
      <c r="B389" s="284"/>
      <c r="C389" s="285"/>
      <c r="D389" s="254" t="s">
        <v>197</v>
      </c>
      <c r="E389" s="286" t="s">
        <v>1</v>
      </c>
      <c r="F389" s="287" t="s">
        <v>229</v>
      </c>
      <c r="G389" s="285"/>
      <c r="H389" s="288">
        <v>41.649999999999999</v>
      </c>
      <c r="I389" s="289"/>
      <c r="J389" s="285"/>
      <c r="K389" s="285"/>
      <c r="L389" s="290"/>
      <c r="M389" s="291"/>
      <c r="N389" s="292"/>
      <c r="O389" s="292"/>
      <c r="P389" s="292"/>
      <c r="Q389" s="292"/>
      <c r="R389" s="292"/>
      <c r="S389" s="292"/>
      <c r="T389" s="293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94" t="s">
        <v>197</v>
      </c>
      <c r="AU389" s="294" t="s">
        <v>113</v>
      </c>
      <c r="AV389" s="15" t="s">
        <v>139</v>
      </c>
      <c r="AW389" s="15" t="s">
        <v>32</v>
      </c>
      <c r="AX389" s="15" t="s">
        <v>84</v>
      </c>
      <c r="AY389" s="294" t="s">
        <v>136</v>
      </c>
    </row>
    <row r="390" s="2" customFormat="1" ht="33" customHeight="1">
      <c r="A390" s="39"/>
      <c r="B390" s="40"/>
      <c r="C390" s="234" t="s">
        <v>605</v>
      </c>
      <c r="D390" s="234" t="s">
        <v>140</v>
      </c>
      <c r="E390" s="235" t="s">
        <v>606</v>
      </c>
      <c r="F390" s="236" t="s">
        <v>607</v>
      </c>
      <c r="G390" s="237" t="s">
        <v>195</v>
      </c>
      <c r="H390" s="238">
        <v>41.649999999999999</v>
      </c>
      <c r="I390" s="239"/>
      <c r="J390" s="240">
        <f>ROUND(I390*H390,2)</f>
        <v>0</v>
      </c>
      <c r="K390" s="236" t="s">
        <v>144</v>
      </c>
      <c r="L390" s="45"/>
      <c r="M390" s="241" t="s">
        <v>1</v>
      </c>
      <c r="N390" s="242" t="s">
        <v>42</v>
      </c>
      <c r="O390" s="92"/>
      <c r="P390" s="243">
        <f>O390*H390</f>
        <v>0</v>
      </c>
      <c r="Q390" s="243">
        <v>0.0045500000000000002</v>
      </c>
      <c r="R390" s="243">
        <f>Q390*H390</f>
        <v>0.1895075</v>
      </c>
      <c r="S390" s="243">
        <v>0</v>
      </c>
      <c r="T390" s="244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5" t="s">
        <v>275</v>
      </c>
      <c r="AT390" s="245" t="s">
        <v>140</v>
      </c>
      <c r="AU390" s="245" t="s">
        <v>113</v>
      </c>
      <c r="AY390" s="18" t="s">
        <v>136</v>
      </c>
      <c r="BE390" s="246">
        <f>IF(N390="základní",J390,0)</f>
        <v>0</v>
      </c>
      <c r="BF390" s="246">
        <f>IF(N390="snížená",J390,0)</f>
        <v>0</v>
      </c>
      <c r="BG390" s="246">
        <f>IF(N390="zákl. přenesená",J390,0)</f>
        <v>0</v>
      </c>
      <c r="BH390" s="246">
        <f>IF(N390="sníž. přenesená",J390,0)</f>
        <v>0</v>
      </c>
      <c r="BI390" s="246">
        <f>IF(N390="nulová",J390,0)</f>
        <v>0</v>
      </c>
      <c r="BJ390" s="18" t="s">
        <v>113</v>
      </c>
      <c r="BK390" s="246">
        <f>ROUND(I390*H390,2)</f>
        <v>0</v>
      </c>
      <c r="BL390" s="18" t="s">
        <v>275</v>
      </c>
      <c r="BM390" s="245" t="s">
        <v>608</v>
      </c>
    </row>
    <row r="391" s="2" customFormat="1" ht="24.15" customHeight="1">
      <c r="A391" s="39"/>
      <c r="B391" s="40"/>
      <c r="C391" s="234" t="s">
        <v>609</v>
      </c>
      <c r="D391" s="234" t="s">
        <v>140</v>
      </c>
      <c r="E391" s="235" t="s">
        <v>610</v>
      </c>
      <c r="F391" s="236" t="s">
        <v>611</v>
      </c>
      <c r="G391" s="237" t="s">
        <v>195</v>
      </c>
      <c r="H391" s="238">
        <v>41.649999999999999</v>
      </c>
      <c r="I391" s="239"/>
      <c r="J391" s="240">
        <f>ROUND(I391*H391,2)</f>
        <v>0</v>
      </c>
      <c r="K391" s="236" t="s">
        <v>144</v>
      </c>
      <c r="L391" s="45"/>
      <c r="M391" s="241" t="s">
        <v>1</v>
      </c>
      <c r="N391" s="242" t="s">
        <v>42</v>
      </c>
      <c r="O391" s="92"/>
      <c r="P391" s="243">
        <f>O391*H391</f>
        <v>0</v>
      </c>
      <c r="Q391" s="243">
        <v>0</v>
      </c>
      <c r="R391" s="243">
        <f>Q391*H391</f>
        <v>0</v>
      </c>
      <c r="S391" s="243">
        <v>0.0025000000000000001</v>
      </c>
      <c r="T391" s="244">
        <f>S391*H391</f>
        <v>0.104125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5" t="s">
        <v>275</v>
      </c>
      <c r="AT391" s="245" t="s">
        <v>140</v>
      </c>
      <c r="AU391" s="245" t="s">
        <v>113</v>
      </c>
      <c r="AY391" s="18" t="s">
        <v>136</v>
      </c>
      <c r="BE391" s="246">
        <f>IF(N391="základní",J391,0)</f>
        <v>0</v>
      </c>
      <c r="BF391" s="246">
        <f>IF(N391="snížená",J391,0)</f>
        <v>0</v>
      </c>
      <c r="BG391" s="246">
        <f>IF(N391="zákl. přenesená",J391,0)</f>
        <v>0</v>
      </c>
      <c r="BH391" s="246">
        <f>IF(N391="sníž. přenesená",J391,0)</f>
        <v>0</v>
      </c>
      <c r="BI391" s="246">
        <f>IF(N391="nulová",J391,0)</f>
        <v>0</v>
      </c>
      <c r="BJ391" s="18" t="s">
        <v>113</v>
      </c>
      <c r="BK391" s="246">
        <f>ROUND(I391*H391,2)</f>
        <v>0</v>
      </c>
      <c r="BL391" s="18" t="s">
        <v>275</v>
      </c>
      <c r="BM391" s="245" t="s">
        <v>612</v>
      </c>
    </row>
    <row r="392" s="14" customFormat="1">
      <c r="A392" s="14"/>
      <c r="B392" s="274"/>
      <c r="C392" s="275"/>
      <c r="D392" s="254" t="s">
        <v>197</v>
      </c>
      <c r="E392" s="276" t="s">
        <v>1</v>
      </c>
      <c r="F392" s="277" t="s">
        <v>613</v>
      </c>
      <c r="G392" s="275"/>
      <c r="H392" s="276" t="s">
        <v>1</v>
      </c>
      <c r="I392" s="278"/>
      <c r="J392" s="275"/>
      <c r="K392" s="275"/>
      <c r="L392" s="279"/>
      <c r="M392" s="280"/>
      <c r="N392" s="281"/>
      <c r="O392" s="281"/>
      <c r="P392" s="281"/>
      <c r="Q392" s="281"/>
      <c r="R392" s="281"/>
      <c r="S392" s="281"/>
      <c r="T392" s="28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83" t="s">
        <v>197</v>
      </c>
      <c r="AU392" s="283" t="s">
        <v>113</v>
      </c>
      <c r="AV392" s="14" t="s">
        <v>84</v>
      </c>
      <c r="AW392" s="14" t="s">
        <v>32</v>
      </c>
      <c r="AX392" s="14" t="s">
        <v>76</v>
      </c>
      <c r="AY392" s="283" t="s">
        <v>136</v>
      </c>
    </row>
    <row r="393" s="13" customFormat="1">
      <c r="A393" s="13"/>
      <c r="B393" s="252"/>
      <c r="C393" s="253"/>
      <c r="D393" s="254" t="s">
        <v>197</v>
      </c>
      <c r="E393" s="255" t="s">
        <v>1</v>
      </c>
      <c r="F393" s="256" t="s">
        <v>604</v>
      </c>
      <c r="G393" s="253"/>
      <c r="H393" s="257">
        <v>17.879999999999999</v>
      </c>
      <c r="I393" s="258"/>
      <c r="J393" s="253"/>
      <c r="K393" s="253"/>
      <c r="L393" s="259"/>
      <c r="M393" s="260"/>
      <c r="N393" s="261"/>
      <c r="O393" s="261"/>
      <c r="P393" s="261"/>
      <c r="Q393" s="261"/>
      <c r="R393" s="261"/>
      <c r="S393" s="261"/>
      <c r="T393" s="26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3" t="s">
        <v>197</v>
      </c>
      <c r="AU393" s="263" t="s">
        <v>113</v>
      </c>
      <c r="AV393" s="13" t="s">
        <v>113</v>
      </c>
      <c r="AW393" s="13" t="s">
        <v>32</v>
      </c>
      <c r="AX393" s="13" t="s">
        <v>76</v>
      </c>
      <c r="AY393" s="263" t="s">
        <v>136</v>
      </c>
    </row>
    <row r="394" s="14" customFormat="1">
      <c r="A394" s="14"/>
      <c r="B394" s="274"/>
      <c r="C394" s="275"/>
      <c r="D394" s="254" t="s">
        <v>197</v>
      </c>
      <c r="E394" s="276" t="s">
        <v>1</v>
      </c>
      <c r="F394" s="277" t="s">
        <v>614</v>
      </c>
      <c r="G394" s="275"/>
      <c r="H394" s="276" t="s">
        <v>1</v>
      </c>
      <c r="I394" s="278"/>
      <c r="J394" s="275"/>
      <c r="K394" s="275"/>
      <c r="L394" s="279"/>
      <c r="M394" s="280"/>
      <c r="N394" s="281"/>
      <c r="O394" s="281"/>
      <c r="P394" s="281"/>
      <c r="Q394" s="281"/>
      <c r="R394" s="281"/>
      <c r="S394" s="281"/>
      <c r="T394" s="28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83" t="s">
        <v>197</v>
      </c>
      <c r="AU394" s="283" t="s">
        <v>113</v>
      </c>
      <c r="AV394" s="14" t="s">
        <v>84</v>
      </c>
      <c r="AW394" s="14" t="s">
        <v>32</v>
      </c>
      <c r="AX394" s="14" t="s">
        <v>76</v>
      </c>
      <c r="AY394" s="283" t="s">
        <v>136</v>
      </c>
    </row>
    <row r="395" s="13" customFormat="1">
      <c r="A395" s="13"/>
      <c r="B395" s="252"/>
      <c r="C395" s="253"/>
      <c r="D395" s="254" t="s">
        <v>197</v>
      </c>
      <c r="E395" s="255" t="s">
        <v>1</v>
      </c>
      <c r="F395" s="256" t="s">
        <v>603</v>
      </c>
      <c r="G395" s="253"/>
      <c r="H395" s="257">
        <v>23.77</v>
      </c>
      <c r="I395" s="258"/>
      <c r="J395" s="253"/>
      <c r="K395" s="253"/>
      <c r="L395" s="259"/>
      <c r="M395" s="260"/>
      <c r="N395" s="261"/>
      <c r="O395" s="261"/>
      <c r="P395" s="261"/>
      <c r="Q395" s="261"/>
      <c r="R395" s="261"/>
      <c r="S395" s="261"/>
      <c r="T395" s="26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63" t="s">
        <v>197</v>
      </c>
      <c r="AU395" s="263" t="s">
        <v>113</v>
      </c>
      <c r="AV395" s="13" t="s">
        <v>113</v>
      </c>
      <c r="AW395" s="13" t="s">
        <v>32</v>
      </c>
      <c r="AX395" s="13" t="s">
        <v>76</v>
      </c>
      <c r="AY395" s="263" t="s">
        <v>136</v>
      </c>
    </row>
    <row r="396" s="15" customFormat="1">
      <c r="A396" s="15"/>
      <c r="B396" s="284"/>
      <c r="C396" s="285"/>
      <c r="D396" s="254" t="s">
        <v>197</v>
      </c>
      <c r="E396" s="286" t="s">
        <v>1</v>
      </c>
      <c r="F396" s="287" t="s">
        <v>229</v>
      </c>
      <c r="G396" s="285"/>
      <c r="H396" s="288">
        <v>41.649999999999999</v>
      </c>
      <c r="I396" s="289"/>
      <c r="J396" s="285"/>
      <c r="K396" s="285"/>
      <c r="L396" s="290"/>
      <c r="M396" s="291"/>
      <c r="N396" s="292"/>
      <c r="O396" s="292"/>
      <c r="P396" s="292"/>
      <c r="Q396" s="292"/>
      <c r="R396" s="292"/>
      <c r="S396" s="292"/>
      <c r="T396" s="293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94" t="s">
        <v>197</v>
      </c>
      <c r="AU396" s="294" t="s">
        <v>113</v>
      </c>
      <c r="AV396" s="15" t="s">
        <v>139</v>
      </c>
      <c r="AW396" s="15" t="s">
        <v>32</v>
      </c>
      <c r="AX396" s="15" t="s">
        <v>84</v>
      </c>
      <c r="AY396" s="294" t="s">
        <v>136</v>
      </c>
    </row>
    <row r="397" s="2" customFormat="1" ht="16.5" customHeight="1">
      <c r="A397" s="39"/>
      <c r="B397" s="40"/>
      <c r="C397" s="234" t="s">
        <v>615</v>
      </c>
      <c r="D397" s="234" t="s">
        <v>140</v>
      </c>
      <c r="E397" s="235" t="s">
        <v>616</v>
      </c>
      <c r="F397" s="236" t="s">
        <v>617</v>
      </c>
      <c r="G397" s="237" t="s">
        <v>195</v>
      </c>
      <c r="H397" s="238">
        <v>41.659999999999997</v>
      </c>
      <c r="I397" s="239"/>
      <c r="J397" s="240">
        <f>ROUND(I397*H397,2)</f>
        <v>0</v>
      </c>
      <c r="K397" s="236" t="s">
        <v>144</v>
      </c>
      <c r="L397" s="45"/>
      <c r="M397" s="241" t="s">
        <v>1</v>
      </c>
      <c r="N397" s="242" t="s">
        <v>42</v>
      </c>
      <c r="O397" s="92"/>
      <c r="P397" s="243">
        <f>O397*H397</f>
        <v>0</v>
      </c>
      <c r="Q397" s="243">
        <v>0.00069999999999999999</v>
      </c>
      <c r="R397" s="243">
        <f>Q397*H397</f>
        <v>0.029161999999999997</v>
      </c>
      <c r="S397" s="243">
        <v>0</v>
      </c>
      <c r="T397" s="244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5" t="s">
        <v>275</v>
      </c>
      <c r="AT397" s="245" t="s">
        <v>140</v>
      </c>
      <c r="AU397" s="245" t="s">
        <v>113</v>
      </c>
      <c r="AY397" s="18" t="s">
        <v>136</v>
      </c>
      <c r="BE397" s="246">
        <f>IF(N397="základní",J397,0)</f>
        <v>0</v>
      </c>
      <c r="BF397" s="246">
        <f>IF(N397="snížená",J397,0)</f>
        <v>0</v>
      </c>
      <c r="BG397" s="246">
        <f>IF(N397="zákl. přenesená",J397,0)</f>
        <v>0</v>
      </c>
      <c r="BH397" s="246">
        <f>IF(N397="sníž. přenesená",J397,0)</f>
        <v>0</v>
      </c>
      <c r="BI397" s="246">
        <f>IF(N397="nulová",J397,0)</f>
        <v>0</v>
      </c>
      <c r="BJ397" s="18" t="s">
        <v>113</v>
      </c>
      <c r="BK397" s="246">
        <f>ROUND(I397*H397,2)</f>
        <v>0</v>
      </c>
      <c r="BL397" s="18" t="s">
        <v>275</v>
      </c>
      <c r="BM397" s="245" t="s">
        <v>618</v>
      </c>
    </row>
    <row r="398" s="13" customFormat="1">
      <c r="A398" s="13"/>
      <c r="B398" s="252"/>
      <c r="C398" s="253"/>
      <c r="D398" s="254" t="s">
        <v>197</v>
      </c>
      <c r="E398" s="255" t="s">
        <v>1</v>
      </c>
      <c r="F398" s="256" t="s">
        <v>619</v>
      </c>
      <c r="G398" s="253"/>
      <c r="H398" s="257">
        <v>41.659999999999997</v>
      </c>
      <c r="I398" s="258"/>
      <c r="J398" s="253"/>
      <c r="K398" s="253"/>
      <c r="L398" s="259"/>
      <c r="M398" s="260"/>
      <c r="N398" s="261"/>
      <c r="O398" s="261"/>
      <c r="P398" s="261"/>
      <c r="Q398" s="261"/>
      <c r="R398" s="261"/>
      <c r="S398" s="261"/>
      <c r="T398" s="26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3" t="s">
        <v>197</v>
      </c>
      <c r="AU398" s="263" t="s">
        <v>113</v>
      </c>
      <c r="AV398" s="13" t="s">
        <v>113</v>
      </c>
      <c r="AW398" s="13" t="s">
        <v>32</v>
      </c>
      <c r="AX398" s="13" t="s">
        <v>84</v>
      </c>
      <c r="AY398" s="263" t="s">
        <v>136</v>
      </c>
    </row>
    <row r="399" s="2" customFormat="1" ht="16.5" customHeight="1">
      <c r="A399" s="39"/>
      <c r="B399" s="40"/>
      <c r="C399" s="264" t="s">
        <v>620</v>
      </c>
      <c r="D399" s="264" t="s">
        <v>209</v>
      </c>
      <c r="E399" s="265" t="s">
        <v>621</v>
      </c>
      <c r="F399" s="266" t="s">
        <v>622</v>
      </c>
      <c r="G399" s="267" t="s">
        <v>195</v>
      </c>
      <c r="H399" s="268">
        <v>45.826000000000001</v>
      </c>
      <c r="I399" s="269"/>
      <c r="J399" s="270">
        <f>ROUND(I399*H399,2)</f>
        <v>0</v>
      </c>
      <c r="K399" s="266" t="s">
        <v>144</v>
      </c>
      <c r="L399" s="271"/>
      <c r="M399" s="272" t="s">
        <v>1</v>
      </c>
      <c r="N399" s="273" t="s">
        <v>42</v>
      </c>
      <c r="O399" s="92"/>
      <c r="P399" s="243">
        <f>O399*H399</f>
        <v>0</v>
      </c>
      <c r="Q399" s="243">
        <v>0.0032000000000000002</v>
      </c>
      <c r="R399" s="243">
        <f>Q399*H399</f>
        <v>0.1466432</v>
      </c>
      <c r="S399" s="243">
        <v>0</v>
      </c>
      <c r="T399" s="244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5" t="s">
        <v>362</v>
      </c>
      <c r="AT399" s="245" t="s">
        <v>209</v>
      </c>
      <c r="AU399" s="245" t="s">
        <v>113</v>
      </c>
      <c r="AY399" s="18" t="s">
        <v>136</v>
      </c>
      <c r="BE399" s="246">
        <f>IF(N399="základní",J399,0)</f>
        <v>0</v>
      </c>
      <c r="BF399" s="246">
        <f>IF(N399="snížená",J399,0)</f>
        <v>0</v>
      </c>
      <c r="BG399" s="246">
        <f>IF(N399="zákl. přenesená",J399,0)</f>
        <v>0</v>
      </c>
      <c r="BH399" s="246">
        <f>IF(N399="sníž. přenesená",J399,0)</f>
        <v>0</v>
      </c>
      <c r="BI399" s="246">
        <f>IF(N399="nulová",J399,0)</f>
        <v>0</v>
      </c>
      <c r="BJ399" s="18" t="s">
        <v>113</v>
      </c>
      <c r="BK399" s="246">
        <f>ROUND(I399*H399,2)</f>
        <v>0</v>
      </c>
      <c r="BL399" s="18" t="s">
        <v>275</v>
      </c>
      <c r="BM399" s="245" t="s">
        <v>623</v>
      </c>
    </row>
    <row r="400" s="13" customFormat="1">
      <c r="A400" s="13"/>
      <c r="B400" s="252"/>
      <c r="C400" s="253"/>
      <c r="D400" s="254" t="s">
        <v>197</v>
      </c>
      <c r="E400" s="253"/>
      <c r="F400" s="256" t="s">
        <v>624</v>
      </c>
      <c r="G400" s="253"/>
      <c r="H400" s="257">
        <v>45.826000000000001</v>
      </c>
      <c r="I400" s="258"/>
      <c r="J400" s="253"/>
      <c r="K400" s="253"/>
      <c r="L400" s="259"/>
      <c r="M400" s="260"/>
      <c r="N400" s="261"/>
      <c r="O400" s="261"/>
      <c r="P400" s="261"/>
      <c r="Q400" s="261"/>
      <c r="R400" s="261"/>
      <c r="S400" s="261"/>
      <c r="T400" s="26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3" t="s">
        <v>197</v>
      </c>
      <c r="AU400" s="263" t="s">
        <v>113</v>
      </c>
      <c r="AV400" s="13" t="s">
        <v>113</v>
      </c>
      <c r="AW400" s="13" t="s">
        <v>4</v>
      </c>
      <c r="AX400" s="13" t="s">
        <v>84</v>
      </c>
      <c r="AY400" s="263" t="s">
        <v>136</v>
      </c>
    </row>
    <row r="401" s="2" customFormat="1" ht="16.5" customHeight="1">
      <c r="A401" s="39"/>
      <c r="B401" s="40"/>
      <c r="C401" s="234" t="s">
        <v>625</v>
      </c>
      <c r="D401" s="234" t="s">
        <v>140</v>
      </c>
      <c r="E401" s="235" t="s">
        <v>626</v>
      </c>
      <c r="F401" s="236" t="s">
        <v>627</v>
      </c>
      <c r="G401" s="237" t="s">
        <v>493</v>
      </c>
      <c r="H401" s="238">
        <v>52.804000000000002</v>
      </c>
      <c r="I401" s="239"/>
      <c r="J401" s="240">
        <f>ROUND(I401*H401,2)</f>
        <v>0</v>
      </c>
      <c r="K401" s="236" t="s">
        <v>144</v>
      </c>
      <c r="L401" s="45"/>
      <c r="M401" s="241" t="s">
        <v>1</v>
      </c>
      <c r="N401" s="242" t="s">
        <v>42</v>
      </c>
      <c r="O401" s="92"/>
      <c r="P401" s="243">
        <f>O401*H401</f>
        <v>0</v>
      </c>
      <c r="Q401" s="243">
        <v>3.0000000000000001E-05</v>
      </c>
      <c r="R401" s="243">
        <f>Q401*H401</f>
        <v>0.0015841200000000001</v>
      </c>
      <c r="S401" s="243">
        <v>0</v>
      </c>
      <c r="T401" s="244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5" t="s">
        <v>275</v>
      </c>
      <c r="AT401" s="245" t="s">
        <v>140</v>
      </c>
      <c r="AU401" s="245" t="s">
        <v>113</v>
      </c>
      <c r="AY401" s="18" t="s">
        <v>136</v>
      </c>
      <c r="BE401" s="246">
        <f>IF(N401="základní",J401,0)</f>
        <v>0</v>
      </c>
      <c r="BF401" s="246">
        <f>IF(N401="snížená",J401,0)</f>
        <v>0</v>
      </c>
      <c r="BG401" s="246">
        <f>IF(N401="zákl. přenesená",J401,0)</f>
        <v>0</v>
      </c>
      <c r="BH401" s="246">
        <f>IF(N401="sníž. přenesená",J401,0)</f>
        <v>0</v>
      </c>
      <c r="BI401" s="246">
        <f>IF(N401="nulová",J401,0)</f>
        <v>0</v>
      </c>
      <c r="BJ401" s="18" t="s">
        <v>113</v>
      </c>
      <c r="BK401" s="246">
        <f>ROUND(I401*H401,2)</f>
        <v>0</v>
      </c>
      <c r="BL401" s="18" t="s">
        <v>275</v>
      </c>
      <c r="BM401" s="245" t="s">
        <v>628</v>
      </c>
    </row>
    <row r="402" s="13" customFormat="1">
      <c r="A402" s="13"/>
      <c r="B402" s="252"/>
      <c r="C402" s="253"/>
      <c r="D402" s="254" t="s">
        <v>197</v>
      </c>
      <c r="E402" s="255" t="s">
        <v>1</v>
      </c>
      <c r="F402" s="256" t="s">
        <v>629</v>
      </c>
      <c r="G402" s="253"/>
      <c r="H402" s="257">
        <v>17.899999999999999</v>
      </c>
      <c r="I402" s="258"/>
      <c r="J402" s="253"/>
      <c r="K402" s="253"/>
      <c r="L402" s="259"/>
      <c r="M402" s="260"/>
      <c r="N402" s="261"/>
      <c r="O402" s="261"/>
      <c r="P402" s="261"/>
      <c r="Q402" s="261"/>
      <c r="R402" s="261"/>
      <c r="S402" s="261"/>
      <c r="T402" s="26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3" t="s">
        <v>197</v>
      </c>
      <c r="AU402" s="263" t="s">
        <v>113</v>
      </c>
      <c r="AV402" s="13" t="s">
        <v>113</v>
      </c>
      <c r="AW402" s="13" t="s">
        <v>32</v>
      </c>
      <c r="AX402" s="13" t="s">
        <v>76</v>
      </c>
      <c r="AY402" s="263" t="s">
        <v>136</v>
      </c>
    </row>
    <row r="403" s="13" customFormat="1">
      <c r="A403" s="13"/>
      <c r="B403" s="252"/>
      <c r="C403" s="253"/>
      <c r="D403" s="254" t="s">
        <v>197</v>
      </c>
      <c r="E403" s="255" t="s">
        <v>1</v>
      </c>
      <c r="F403" s="256" t="s">
        <v>630</v>
      </c>
      <c r="G403" s="253"/>
      <c r="H403" s="257">
        <v>15.880000000000001</v>
      </c>
      <c r="I403" s="258"/>
      <c r="J403" s="253"/>
      <c r="K403" s="253"/>
      <c r="L403" s="259"/>
      <c r="M403" s="260"/>
      <c r="N403" s="261"/>
      <c r="O403" s="261"/>
      <c r="P403" s="261"/>
      <c r="Q403" s="261"/>
      <c r="R403" s="261"/>
      <c r="S403" s="261"/>
      <c r="T403" s="26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3" t="s">
        <v>197</v>
      </c>
      <c r="AU403" s="263" t="s">
        <v>113</v>
      </c>
      <c r="AV403" s="13" t="s">
        <v>113</v>
      </c>
      <c r="AW403" s="13" t="s">
        <v>32</v>
      </c>
      <c r="AX403" s="13" t="s">
        <v>76</v>
      </c>
      <c r="AY403" s="263" t="s">
        <v>136</v>
      </c>
    </row>
    <row r="404" s="13" customFormat="1">
      <c r="A404" s="13"/>
      <c r="B404" s="252"/>
      <c r="C404" s="253"/>
      <c r="D404" s="254" t="s">
        <v>197</v>
      </c>
      <c r="E404" s="255" t="s">
        <v>1</v>
      </c>
      <c r="F404" s="256" t="s">
        <v>631</v>
      </c>
      <c r="G404" s="253"/>
      <c r="H404" s="257">
        <v>19.024000000000001</v>
      </c>
      <c r="I404" s="258"/>
      <c r="J404" s="253"/>
      <c r="K404" s="253"/>
      <c r="L404" s="259"/>
      <c r="M404" s="260"/>
      <c r="N404" s="261"/>
      <c r="O404" s="261"/>
      <c r="P404" s="261"/>
      <c r="Q404" s="261"/>
      <c r="R404" s="261"/>
      <c r="S404" s="261"/>
      <c r="T404" s="26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3" t="s">
        <v>197</v>
      </c>
      <c r="AU404" s="263" t="s">
        <v>113</v>
      </c>
      <c r="AV404" s="13" t="s">
        <v>113</v>
      </c>
      <c r="AW404" s="13" t="s">
        <v>32</v>
      </c>
      <c r="AX404" s="13" t="s">
        <v>76</v>
      </c>
      <c r="AY404" s="263" t="s">
        <v>136</v>
      </c>
    </row>
    <row r="405" s="15" customFormat="1">
      <c r="A405" s="15"/>
      <c r="B405" s="284"/>
      <c r="C405" s="285"/>
      <c r="D405" s="254" t="s">
        <v>197</v>
      </c>
      <c r="E405" s="286" t="s">
        <v>1</v>
      </c>
      <c r="F405" s="287" t="s">
        <v>229</v>
      </c>
      <c r="G405" s="285"/>
      <c r="H405" s="288">
        <v>52.804000000000002</v>
      </c>
      <c r="I405" s="289"/>
      <c r="J405" s="285"/>
      <c r="K405" s="285"/>
      <c r="L405" s="290"/>
      <c r="M405" s="291"/>
      <c r="N405" s="292"/>
      <c r="O405" s="292"/>
      <c r="P405" s="292"/>
      <c r="Q405" s="292"/>
      <c r="R405" s="292"/>
      <c r="S405" s="292"/>
      <c r="T405" s="293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94" t="s">
        <v>197</v>
      </c>
      <c r="AU405" s="294" t="s">
        <v>113</v>
      </c>
      <c r="AV405" s="15" t="s">
        <v>139</v>
      </c>
      <c r="AW405" s="15" t="s">
        <v>32</v>
      </c>
      <c r="AX405" s="15" t="s">
        <v>84</v>
      </c>
      <c r="AY405" s="294" t="s">
        <v>136</v>
      </c>
    </row>
    <row r="406" s="2" customFormat="1" ht="16.5" customHeight="1">
      <c r="A406" s="39"/>
      <c r="B406" s="40"/>
      <c r="C406" s="264" t="s">
        <v>632</v>
      </c>
      <c r="D406" s="264" t="s">
        <v>209</v>
      </c>
      <c r="E406" s="265" t="s">
        <v>633</v>
      </c>
      <c r="F406" s="266" t="s">
        <v>634</v>
      </c>
      <c r="G406" s="267" t="s">
        <v>493</v>
      </c>
      <c r="H406" s="268">
        <v>53.859999999999999</v>
      </c>
      <c r="I406" s="269"/>
      <c r="J406" s="270">
        <f>ROUND(I406*H406,2)</f>
        <v>0</v>
      </c>
      <c r="K406" s="266" t="s">
        <v>144</v>
      </c>
      <c r="L406" s="271"/>
      <c r="M406" s="272" t="s">
        <v>1</v>
      </c>
      <c r="N406" s="273" t="s">
        <v>42</v>
      </c>
      <c r="O406" s="92"/>
      <c r="P406" s="243">
        <f>O406*H406</f>
        <v>0</v>
      </c>
      <c r="Q406" s="243">
        <v>0.00038000000000000002</v>
      </c>
      <c r="R406" s="243">
        <f>Q406*H406</f>
        <v>0.0204668</v>
      </c>
      <c r="S406" s="243">
        <v>0</v>
      </c>
      <c r="T406" s="244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5" t="s">
        <v>362</v>
      </c>
      <c r="AT406" s="245" t="s">
        <v>209</v>
      </c>
      <c r="AU406" s="245" t="s">
        <v>113</v>
      </c>
      <c r="AY406" s="18" t="s">
        <v>136</v>
      </c>
      <c r="BE406" s="246">
        <f>IF(N406="základní",J406,0)</f>
        <v>0</v>
      </c>
      <c r="BF406" s="246">
        <f>IF(N406="snížená",J406,0)</f>
        <v>0</v>
      </c>
      <c r="BG406" s="246">
        <f>IF(N406="zákl. přenesená",J406,0)</f>
        <v>0</v>
      </c>
      <c r="BH406" s="246">
        <f>IF(N406="sníž. přenesená",J406,0)</f>
        <v>0</v>
      </c>
      <c r="BI406" s="246">
        <f>IF(N406="nulová",J406,0)</f>
        <v>0</v>
      </c>
      <c r="BJ406" s="18" t="s">
        <v>113</v>
      </c>
      <c r="BK406" s="246">
        <f>ROUND(I406*H406,2)</f>
        <v>0</v>
      </c>
      <c r="BL406" s="18" t="s">
        <v>275</v>
      </c>
      <c r="BM406" s="245" t="s">
        <v>635</v>
      </c>
    </row>
    <row r="407" s="13" customFormat="1">
      <c r="A407" s="13"/>
      <c r="B407" s="252"/>
      <c r="C407" s="253"/>
      <c r="D407" s="254" t="s">
        <v>197</v>
      </c>
      <c r="E407" s="253"/>
      <c r="F407" s="256" t="s">
        <v>636</v>
      </c>
      <c r="G407" s="253"/>
      <c r="H407" s="257">
        <v>53.859999999999999</v>
      </c>
      <c r="I407" s="258"/>
      <c r="J407" s="253"/>
      <c r="K407" s="253"/>
      <c r="L407" s="259"/>
      <c r="M407" s="260"/>
      <c r="N407" s="261"/>
      <c r="O407" s="261"/>
      <c r="P407" s="261"/>
      <c r="Q407" s="261"/>
      <c r="R407" s="261"/>
      <c r="S407" s="261"/>
      <c r="T407" s="26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3" t="s">
        <v>197</v>
      </c>
      <c r="AU407" s="263" t="s">
        <v>113</v>
      </c>
      <c r="AV407" s="13" t="s">
        <v>113</v>
      </c>
      <c r="AW407" s="13" t="s">
        <v>4</v>
      </c>
      <c r="AX407" s="13" t="s">
        <v>84</v>
      </c>
      <c r="AY407" s="263" t="s">
        <v>136</v>
      </c>
    </row>
    <row r="408" s="2" customFormat="1" ht="24.15" customHeight="1">
      <c r="A408" s="39"/>
      <c r="B408" s="40"/>
      <c r="C408" s="234" t="s">
        <v>637</v>
      </c>
      <c r="D408" s="234" t="s">
        <v>140</v>
      </c>
      <c r="E408" s="235" t="s">
        <v>638</v>
      </c>
      <c r="F408" s="236" t="s">
        <v>639</v>
      </c>
      <c r="G408" s="237" t="s">
        <v>351</v>
      </c>
      <c r="H408" s="238">
        <v>0.40899999999999997</v>
      </c>
      <c r="I408" s="239"/>
      <c r="J408" s="240">
        <f>ROUND(I408*H408,2)</f>
        <v>0</v>
      </c>
      <c r="K408" s="236" t="s">
        <v>144</v>
      </c>
      <c r="L408" s="45"/>
      <c r="M408" s="241" t="s">
        <v>1</v>
      </c>
      <c r="N408" s="242" t="s">
        <v>42</v>
      </c>
      <c r="O408" s="92"/>
      <c r="P408" s="243">
        <f>O408*H408</f>
        <v>0</v>
      </c>
      <c r="Q408" s="243">
        <v>0</v>
      </c>
      <c r="R408" s="243">
        <f>Q408*H408</f>
        <v>0</v>
      </c>
      <c r="S408" s="243">
        <v>0</v>
      </c>
      <c r="T408" s="244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45" t="s">
        <v>275</v>
      </c>
      <c r="AT408" s="245" t="s">
        <v>140</v>
      </c>
      <c r="AU408" s="245" t="s">
        <v>113</v>
      </c>
      <c r="AY408" s="18" t="s">
        <v>136</v>
      </c>
      <c r="BE408" s="246">
        <f>IF(N408="základní",J408,0)</f>
        <v>0</v>
      </c>
      <c r="BF408" s="246">
        <f>IF(N408="snížená",J408,0)</f>
        <v>0</v>
      </c>
      <c r="BG408" s="246">
        <f>IF(N408="zákl. přenesená",J408,0)</f>
        <v>0</v>
      </c>
      <c r="BH408" s="246">
        <f>IF(N408="sníž. přenesená",J408,0)</f>
        <v>0</v>
      </c>
      <c r="BI408" s="246">
        <f>IF(N408="nulová",J408,0)</f>
        <v>0</v>
      </c>
      <c r="BJ408" s="18" t="s">
        <v>113</v>
      </c>
      <c r="BK408" s="246">
        <f>ROUND(I408*H408,2)</f>
        <v>0</v>
      </c>
      <c r="BL408" s="18" t="s">
        <v>275</v>
      </c>
      <c r="BM408" s="245" t="s">
        <v>640</v>
      </c>
    </row>
    <row r="409" s="12" customFormat="1" ht="22.8" customHeight="1">
      <c r="A409" s="12"/>
      <c r="B409" s="218"/>
      <c r="C409" s="219"/>
      <c r="D409" s="220" t="s">
        <v>75</v>
      </c>
      <c r="E409" s="232" t="s">
        <v>641</v>
      </c>
      <c r="F409" s="232" t="s">
        <v>642</v>
      </c>
      <c r="G409" s="219"/>
      <c r="H409" s="219"/>
      <c r="I409" s="222"/>
      <c r="J409" s="233">
        <f>BK409</f>
        <v>0</v>
      </c>
      <c r="K409" s="219"/>
      <c r="L409" s="224"/>
      <c r="M409" s="225"/>
      <c r="N409" s="226"/>
      <c r="O409" s="226"/>
      <c r="P409" s="227">
        <f>SUM(P410:P426)</f>
        <v>0</v>
      </c>
      <c r="Q409" s="226"/>
      <c r="R409" s="227">
        <f>SUM(R410:R426)</f>
        <v>0.24590393000000002</v>
      </c>
      <c r="S409" s="226"/>
      <c r="T409" s="228">
        <f>SUM(T410:T426)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29" t="s">
        <v>113</v>
      </c>
      <c r="AT409" s="230" t="s">
        <v>75</v>
      </c>
      <c r="AU409" s="230" t="s">
        <v>84</v>
      </c>
      <c r="AY409" s="229" t="s">
        <v>136</v>
      </c>
      <c r="BK409" s="231">
        <f>SUM(BK410:BK426)</f>
        <v>0</v>
      </c>
    </row>
    <row r="410" s="2" customFormat="1" ht="16.5" customHeight="1">
      <c r="A410" s="39"/>
      <c r="B410" s="40"/>
      <c r="C410" s="234" t="s">
        <v>643</v>
      </c>
      <c r="D410" s="234" t="s">
        <v>140</v>
      </c>
      <c r="E410" s="235" t="s">
        <v>644</v>
      </c>
      <c r="F410" s="236" t="s">
        <v>645</v>
      </c>
      <c r="G410" s="237" t="s">
        <v>195</v>
      </c>
      <c r="H410" s="238">
        <v>6.1500000000000004</v>
      </c>
      <c r="I410" s="239"/>
      <c r="J410" s="240">
        <f>ROUND(I410*H410,2)</f>
        <v>0</v>
      </c>
      <c r="K410" s="236" t="s">
        <v>144</v>
      </c>
      <c r="L410" s="45"/>
      <c r="M410" s="241" t="s">
        <v>1</v>
      </c>
      <c r="N410" s="242" t="s">
        <v>42</v>
      </c>
      <c r="O410" s="92"/>
      <c r="P410" s="243">
        <f>O410*H410</f>
        <v>0</v>
      </c>
      <c r="Q410" s="243">
        <v>0.00029999999999999997</v>
      </c>
      <c r="R410" s="243">
        <f>Q410*H410</f>
        <v>0.0018449999999999999</v>
      </c>
      <c r="S410" s="243">
        <v>0</v>
      </c>
      <c r="T410" s="244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45" t="s">
        <v>275</v>
      </c>
      <c r="AT410" s="245" t="s">
        <v>140</v>
      </c>
      <c r="AU410" s="245" t="s">
        <v>113</v>
      </c>
      <c r="AY410" s="18" t="s">
        <v>136</v>
      </c>
      <c r="BE410" s="246">
        <f>IF(N410="základní",J410,0)</f>
        <v>0</v>
      </c>
      <c r="BF410" s="246">
        <f>IF(N410="snížená",J410,0)</f>
        <v>0</v>
      </c>
      <c r="BG410" s="246">
        <f>IF(N410="zákl. přenesená",J410,0)</f>
        <v>0</v>
      </c>
      <c r="BH410" s="246">
        <f>IF(N410="sníž. přenesená",J410,0)</f>
        <v>0</v>
      </c>
      <c r="BI410" s="246">
        <f>IF(N410="nulová",J410,0)</f>
        <v>0</v>
      </c>
      <c r="BJ410" s="18" t="s">
        <v>113</v>
      </c>
      <c r="BK410" s="246">
        <f>ROUND(I410*H410,2)</f>
        <v>0</v>
      </c>
      <c r="BL410" s="18" t="s">
        <v>275</v>
      </c>
      <c r="BM410" s="245" t="s">
        <v>646</v>
      </c>
    </row>
    <row r="411" s="14" customFormat="1">
      <c r="A411" s="14"/>
      <c r="B411" s="274"/>
      <c r="C411" s="275"/>
      <c r="D411" s="254" t="s">
        <v>197</v>
      </c>
      <c r="E411" s="276" t="s">
        <v>1</v>
      </c>
      <c r="F411" s="277" t="s">
        <v>220</v>
      </c>
      <c r="G411" s="275"/>
      <c r="H411" s="276" t="s">
        <v>1</v>
      </c>
      <c r="I411" s="278"/>
      <c r="J411" s="275"/>
      <c r="K411" s="275"/>
      <c r="L411" s="279"/>
      <c r="M411" s="280"/>
      <c r="N411" s="281"/>
      <c r="O411" s="281"/>
      <c r="P411" s="281"/>
      <c r="Q411" s="281"/>
      <c r="R411" s="281"/>
      <c r="S411" s="281"/>
      <c r="T411" s="28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83" t="s">
        <v>197</v>
      </c>
      <c r="AU411" s="283" t="s">
        <v>113</v>
      </c>
      <c r="AV411" s="14" t="s">
        <v>84</v>
      </c>
      <c r="AW411" s="14" t="s">
        <v>32</v>
      </c>
      <c r="AX411" s="14" t="s">
        <v>76</v>
      </c>
      <c r="AY411" s="283" t="s">
        <v>136</v>
      </c>
    </row>
    <row r="412" s="13" customFormat="1">
      <c r="A412" s="13"/>
      <c r="B412" s="252"/>
      <c r="C412" s="253"/>
      <c r="D412" s="254" t="s">
        <v>197</v>
      </c>
      <c r="E412" s="255" t="s">
        <v>1</v>
      </c>
      <c r="F412" s="256" t="s">
        <v>647</v>
      </c>
      <c r="G412" s="253"/>
      <c r="H412" s="257">
        <v>4.3499999999999996</v>
      </c>
      <c r="I412" s="258"/>
      <c r="J412" s="253"/>
      <c r="K412" s="253"/>
      <c r="L412" s="259"/>
      <c r="M412" s="260"/>
      <c r="N412" s="261"/>
      <c r="O412" s="261"/>
      <c r="P412" s="261"/>
      <c r="Q412" s="261"/>
      <c r="R412" s="261"/>
      <c r="S412" s="261"/>
      <c r="T412" s="26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3" t="s">
        <v>197</v>
      </c>
      <c r="AU412" s="263" t="s">
        <v>113</v>
      </c>
      <c r="AV412" s="13" t="s">
        <v>113</v>
      </c>
      <c r="AW412" s="13" t="s">
        <v>32</v>
      </c>
      <c r="AX412" s="13" t="s">
        <v>76</v>
      </c>
      <c r="AY412" s="263" t="s">
        <v>136</v>
      </c>
    </row>
    <row r="413" s="13" customFormat="1">
      <c r="A413" s="13"/>
      <c r="B413" s="252"/>
      <c r="C413" s="253"/>
      <c r="D413" s="254" t="s">
        <v>197</v>
      </c>
      <c r="E413" s="255" t="s">
        <v>1</v>
      </c>
      <c r="F413" s="256" t="s">
        <v>648</v>
      </c>
      <c r="G413" s="253"/>
      <c r="H413" s="257">
        <v>-0.90000000000000002</v>
      </c>
      <c r="I413" s="258"/>
      <c r="J413" s="253"/>
      <c r="K413" s="253"/>
      <c r="L413" s="259"/>
      <c r="M413" s="260"/>
      <c r="N413" s="261"/>
      <c r="O413" s="261"/>
      <c r="P413" s="261"/>
      <c r="Q413" s="261"/>
      <c r="R413" s="261"/>
      <c r="S413" s="261"/>
      <c r="T413" s="26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3" t="s">
        <v>197</v>
      </c>
      <c r="AU413" s="263" t="s">
        <v>113</v>
      </c>
      <c r="AV413" s="13" t="s">
        <v>113</v>
      </c>
      <c r="AW413" s="13" t="s">
        <v>32</v>
      </c>
      <c r="AX413" s="13" t="s">
        <v>76</v>
      </c>
      <c r="AY413" s="263" t="s">
        <v>136</v>
      </c>
    </row>
    <row r="414" s="13" customFormat="1">
      <c r="A414" s="13"/>
      <c r="B414" s="252"/>
      <c r="C414" s="253"/>
      <c r="D414" s="254" t="s">
        <v>197</v>
      </c>
      <c r="E414" s="255" t="s">
        <v>1</v>
      </c>
      <c r="F414" s="256" t="s">
        <v>649</v>
      </c>
      <c r="G414" s="253"/>
      <c r="H414" s="257">
        <v>2.25</v>
      </c>
      <c r="I414" s="258"/>
      <c r="J414" s="253"/>
      <c r="K414" s="253"/>
      <c r="L414" s="259"/>
      <c r="M414" s="260"/>
      <c r="N414" s="261"/>
      <c r="O414" s="261"/>
      <c r="P414" s="261"/>
      <c r="Q414" s="261"/>
      <c r="R414" s="261"/>
      <c r="S414" s="261"/>
      <c r="T414" s="26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3" t="s">
        <v>197</v>
      </c>
      <c r="AU414" s="263" t="s">
        <v>113</v>
      </c>
      <c r="AV414" s="13" t="s">
        <v>113</v>
      </c>
      <c r="AW414" s="13" t="s">
        <v>32</v>
      </c>
      <c r="AX414" s="13" t="s">
        <v>76</v>
      </c>
      <c r="AY414" s="263" t="s">
        <v>136</v>
      </c>
    </row>
    <row r="415" s="13" customFormat="1">
      <c r="A415" s="13"/>
      <c r="B415" s="252"/>
      <c r="C415" s="253"/>
      <c r="D415" s="254" t="s">
        <v>197</v>
      </c>
      <c r="E415" s="255" t="s">
        <v>1</v>
      </c>
      <c r="F415" s="256" t="s">
        <v>650</v>
      </c>
      <c r="G415" s="253"/>
      <c r="H415" s="257">
        <v>0.45000000000000001</v>
      </c>
      <c r="I415" s="258"/>
      <c r="J415" s="253"/>
      <c r="K415" s="253"/>
      <c r="L415" s="259"/>
      <c r="M415" s="260"/>
      <c r="N415" s="261"/>
      <c r="O415" s="261"/>
      <c r="P415" s="261"/>
      <c r="Q415" s="261"/>
      <c r="R415" s="261"/>
      <c r="S415" s="261"/>
      <c r="T415" s="26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63" t="s">
        <v>197</v>
      </c>
      <c r="AU415" s="263" t="s">
        <v>113</v>
      </c>
      <c r="AV415" s="13" t="s">
        <v>113</v>
      </c>
      <c r="AW415" s="13" t="s">
        <v>32</v>
      </c>
      <c r="AX415" s="13" t="s">
        <v>76</v>
      </c>
      <c r="AY415" s="263" t="s">
        <v>136</v>
      </c>
    </row>
    <row r="416" s="15" customFormat="1">
      <c r="A416" s="15"/>
      <c r="B416" s="284"/>
      <c r="C416" s="285"/>
      <c r="D416" s="254" t="s">
        <v>197</v>
      </c>
      <c r="E416" s="286" t="s">
        <v>1</v>
      </c>
      <c r="F416" s="287" t="s">
        <v>229</v>
      </c>
      <c r="G416" s="285"/>
      <c r="H416" s="288">
        <v>6.1500000000000004</v>
      </c>
      <c r="I416" s="289"/>
      <c r="J416" s="285"/>
      <c r="K416" s="285"/>
      <c r="L416" s="290"/>
      <c r="M416" s="291"/>
      <c r="N416" s="292"/>
      <c r="O416" s="292"/>
      <c r="P416" s="292"/>
      <c r="Q416" s="292"/>
      <c r="R416" s="292"/>
      <c r="S416" s="292"/>
      <c r="T416" s="293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94" t="s">
        <v>197</v>
      </c>
      <c r="AU416" s="294" t="s">
        <v>113</v>
      </c>
      <c r="AV416" s="15" t="s">
        <v>139</v>
      </c>
      <c r="AW416" s="15" t="s">
        <v>32</v>
      </c>
      <c r="AX416" s="15" t="s">
        <v>84</v>
      </c>
      <c r="AY416" s="294" t="s">
        <v>136</v>
      </c>
    </row>
    <row r="417" s="2" customFormat="1" ht="37.8" customHeight="1">
      <c r="A417" s="39"/>
      <c r="B417" s="40"/>
      <c r="C417" s="234" t="s">
        <v>651</v>
      </c>
      <c r="D417" s="234" t="s">
        <v>140</v>
      </c>
      <c r="E417" s="235" t="s">
        <v>652</v>
      </c>
      <c r="F417" s="236" t="s">
        <v>653</v>
      </c>
      <c r="G417" s="237" t="s">
        <v>195</v>
      </c>
      <c r="H417" s="238">
        <v>6.1500000000000004</v>
      </c>
      <c r="I417" s="239"/>
      <c r="J417" s="240">
        <f>ROUND(I417*H417,2)</f>
        <v>0</v>
      </c>
      <c r="K417" s="236" t="s">
        <v>144</v>
      </c>
      <c r="L417" s="45"/>
      <c r="M417" s="241" t="s">
        <v>1</v>
      </c>
      <c r="N417" s="242" t="s">
        <v>42</v>
      </c>
      <c r="O417" s="92"/>
      <c r="P417" s="243">
        <f>O417*H417</f>
        <v>0</v>
      </c>
      <c r="Q417" s="243">
        <v>0.0075500000000000003</v>
      </c>
      <c r="R417" s="243">
        <f>Q417*H417</f>
        <v>0.046432500000000002</v>
      </c>
      <c r="S417" s="243">
        <v>0</v>
      </c>
      <c r="T417" s="244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45" t="s">
        <v>275</v>
      </c>
      <c r="AT417" s="245" t="s">
        <v>140</v>
      </c>
      <c r="AU417" s="245" t="s">
        <v>113</v>
      </c>
      <c r="AY417" s="18" t="s">
        <v>136</v>
      </c>
      <c r="BE417" s="246">
        <f>IF(N417="základní",J417,0)</f>
        <v>0</v>
      </c>
      <c r="BF417" s="246">
        <f>IF(N417="snížená",J417,0)</f>
        <v>0</v>
      </c>
      <c r="BG417" s="246">
        <f>IF(N417="zákl. přenesená",J417,0)</f>
        <v>0</v>
      </c>
      <c r="BH417" s="246">
        <f>IF(N417="sníž. přenesená",J417,0)</f>
        <v>0</v>
      </c>
      <c r="BI417" s="246">
        <f>IF(N417="nulová",J417,0)</f>
        <v>0</v>
      </c>
      <c r="BJ417" s="18" t="s">
        <v>113</v>
      </c>
      <c r="BK417" s="246">
        <f>ROUND(I417*H417,2)</f>
        <v>0</v>
      </c>
      <c r="BL417" s="18" t="s">
        <v>275</v>
      </c>
      <c r="BM417" s="245" t="s">
        <v>654</v>
      </c>
    </row>
    <row r="418" s="2" customFormat="1" ht="24.15" customHeight="1">
      <c r="A418" s="39"/>
      <c r="B418" s="40"/>
      <c r="C418" s="264" t="s">
        <v>655</v>
      </c>
      <c r="D418" s="264" t="s">
        <v>209</v>
      </c>
      <c r="E418" s="265" t="s">
        <v>656</v>
      </c>
      <c r="F418" s="266" t="s">
        <v>657</v>
      </c>
      <c r="G418" s="267" t="s">
        <v>195</v>
      </c>
      <c r="H418" s="268">
        <v>7.0730000000000004</v>
      </c>
      <c r="I418" s="269"/>
      <c r="J418" s="270">
        <f>ROUND(I418*H418,2)</f>
        <v>0</v>
      </c>
      <c r="K418" s="266" t="s">
        <v>144</v>
      </c>
      <c r="L418" s="271"/>
      <c r="M418" s="272" t="s">
        <v>1</v>
      </c>
      <c r="N418" s="273" t="s">
        <v>42</v>
      </c>
      <c r="O418" s="92"/>
      <c r="P418" s="243">
        <f>O418*H418</f>
        <v>0</v>
      </c>
      <c r="Q418" s="243">
        <v>0.018409999999999999</v>
      </c>
      <c r="R418" s="243">
        <f>Q418*H418</f>
        <v>0.13021393000000001</v>
      </c>
      <c r="S418" s="243">
        <v>0</v>
      </c>
      <c r="T418" s="244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45" t="s">
        <v>362</v>
      </c>
      <c r="AT418" s="245" t="s">
        <v>209</v>
      </c>
      <c r="AU418" s="245" t="s">
        <v>113</v>
      </c>
      <c r="AY418" s="18" t="s">
        <v>136</v>
      </c>
      <c r="BE418" s="246">
        <f>IF(N418="základní",J418,0)</f>
        <v>0</v>
      </c>
      <c r="BF418" s="246">
        <f>IF(N418="snížená",J418,0)</f>
        <v>0</v>
      </c>
      <c r="BG418" s="246">
        <f>IF(N418="zákl. přenesená",J418,0)</f>
        <v>0</v>
      </c>
      <c r="BH418" s="246">
        <f>IF(N418="sníž. přenesená",J418,0)</f>
        <v>0</v>
      </c>
      <c r="BI418" s="246">
        <f>IF(N418="nulová",J418,0)</f>
        <v>0</v>
      </c>
      <c r="BJ418" s="18" t="s">
        <v>113</v>
      </c>
      <c r="BK418" s="246">
        <f>ROUND(I418*H418,2)</f>
        <v>0</v>
      </c>
      <c r="BL418" s="18" t="s">
        <v>275</v>
      </c>
      <c r="BM418" s="245" t="s">
        <v>658</v>
      </c>
    </row>
    <row r="419" s="13" customFormat="1">
      <c r="A419" s="13"/>
      <c r="B419" s="252"/>
      <c r="C419" s="253"/>
      <c r="D419" s="254" t="s">
        <v>197</v>
      </c>
      <c r="E419" s="253"/>
      <c r="F419" s="256" t="s">
        <v>659</v>
      </c>
      <c r="G419" s="253"/>
      <c r="H419" s="257">
        <v>7.0730000000000004</v>
      </c>
      <c r="I419" s="258"/>
      <c r="J419" s="253"/>
      <c r="K419" s="253"/>
      <c r="L419" s="259"/>
      <c r="M419" s="260"/>
      <c r="N419" s="261"/>
      <c r="O419" s="261"/>
      <c r="P419" s="261"/>
      <c r="Q419" s="261"/>
      <c r="R419" s="261"/>
      <c r="S419" s="261"/>
      <c r="T419" s="26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3" t="s">
        <v>197</v>
      </c>
      <c r="AU419" s="263" t="s">
        <v>113</v>
      </c>
      <c r="AV419" s="13" t="s">
        <v>113</v>
      </c>
      <c r="AW419" s="13" t="s">
        <v>4</v>
      </c>
      <c r="AX419" s="13" t="s">
        <v>84</v>
      </c>
      <c r="AY419" s="263" t="s">
        <v>136</v>
      </c>
    </row>
    <row r="420" s="2" customFormat="1" ht="24.15" customHeight="1">
      <c r="A420" s="39"/>
      <c r="B420" s="40"/>
      <c r="C420" s="234" t="s">
        <v>660</v>
      </c>
      <c r="D420" s="234" t="s">
        <v>140</v>
      </c>
      <c r="E420" s="235" t="s">
        <v>661</v>
      </c>
      <c r="F420" s="236" t="s">
        <v>662</v>
      </c>
      <c r="G420" s="237" t="s">
        <v>195</v>
      </c>
      <c r="H420" s="238">
        <v>2.5</v>
      </c>
      <c r="I420" s="239"/>
      <c r="J420" s="240">
        <f>ROUND(I420*H420,2)</f>
        <v>0</v>
      </c>
      <c r="K420" s="236" t="s">
        <v>144</v>
      </c>
      <c r="L420" s="45"/>
      <c r="M420" s="241" t="s">
        <v>1</v>
      </c>
      <c r="N420" s="242" t="s">
        <v>42</v>
      </c>
      <c r="O420" s="92"/>
      <c r="P420" s="243">
        <f>O420*H420</f>
        <v>0</v>
      </c>
      <c r="Q420" s="243">
        <v>0.0038500000000000001</v>
      </c>
      <c r="R420" s="243">
        <f>Q420*H420</f>
        <v>0.0096249999999999999</v>
      </c>
      <c r="S420" s="243">
        <v>0</v>
      </c>
      <c r="T420" s="244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45" t="s">
        <v>275</v>
      </c>
      <c r="AT420" s="245" t="s">
        <v>140</v>
      </c>
      <c r="AU420" s="245" t="s">
        <v>113</v>
      </c>
      <c r="AY420" s="18" t="s">
        <v>136</v>
      </c>
      <c r="BE420" s="246">
        <f>IF(N420="základní",J420,0)</f>
        <v>0</v>
      </c>
      <c r="BF420" s="246">
        <f>IF(N420="snížená",J420,0)</f>
        <v>0</v>
      </c>
      <c r="BG420" s="246">
        <f>IF(N420="zákl. přenesená",J420,0)</f>
        <v>0</v>
      </c>
      <c r="BH420" s="246">
        <f>IF(N420="sníž. přenesená",J420,0)</f>
        <v>0</v>
      </c>
      <c r="BI420" s="246">
        <f>IF(N420="nulová",J420,0)</f>
        <v>0</v>
      </c>
      <c r="BJ420" s="18" t="s">
        <v>113</v>
      </c>
      <c r="BK420" s="246">
        <f>ROUND(I420*H420,2)</f>
        <v>0</v>
      </c>
      <c r="BL420" s="18" t="s">
        <v>275</v>
      </c>
      <c r="BM420" s="245" t="s">
        <v>663</v>
      </c>
    </row>
    <row r="421" s="14" customFormat="1">
      <c r="A421" s="14"/>
      <c r="B421" s="274"/>
      <c r="C421" s="275"/>
      <c r="D421" s="254" t="s">
        <v>197</v>
      </c>
      <c r="E421" s="276" t="s">
        <v>1</v>
      </c>
      <c r="F421" s="277" t="s">
        <v>664</v>
      </c>
      <c r="G421" s="275"/>
      <c r="H421" s="276" t="s">
        <v>1</v>
      </c>
      <c r="I421" s="278"/>
      <c r="J421" s="275"/>
      <c r="K421" s="275"/>
      <c r="L421" s="279"/>
      <c r="M421" s="280"/>
      <c r="N421" s="281"/>
      <c r="O421" s="281"/>
      <c r="P421" s="281"/>
      <c r="Q421" s="281"/>
      <c r="R421" s="281"/>
      <c r="S421" s="281"/>
      <c r="T421" s="28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83" t="s">
        <v>197</v>
      </c>
      <c r="AU421" s="283" t="s">
        <v>113</v>
      </c>
      <c r="AV421" s="14" t="s">
        <v>84</v>
      </c>
      <c r="AW421" s="14" t="s">
        <v>32</v>
      </c>
      <c r="AX421" s="14" t="s">
        <v>76</v>
      </c>
      <c r="AY421" s="283" t="s">
        <v>136</v>
      </c>
    </row>
    <row r="422" s="13" customFormat="1">
      <c r="A422" s="13"/>
      <c r="B422" s="252"/>
      <c r="C422" s="253"/>
      <c r="D422" s="254" t="s">
        <v>197</v>
      </c>
      <c r="E422" s="255" t="s">
        <v>1</v>
      </c>
      <c r="F422" s="256" t="s">
        <v>665</v>
      </c>
      <c r="G422" s="253"/>
      <c r="H422" s="257">
        <v>2.5</v>
      </c>
      <c r="I422" s="258"/>
      <c r="J422" s="253"/>
      <c r="K422" s="253"/>
      <c r="L422" s="259"/>
      <c r="M422" s="260"/>
      <c r="N422" s="261"/>
      <c r="O422" s="261"/>
      <c r="P422" s="261"/>
      <c r="Q422" s="261"/>
      <c r="R422" s="261"/>
      <c r="S422" s="261"/>
      <c r="T422" s="26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3" t="s">
        <v>197</v>
      </c>
      <c r="AU422" s="263" t="s">
        <v>113</v>
      </c>
      <c r="AV422" s="13" t="s">
        <v>113</v>
      </c>
      <c r="AW422" s="13" t="s">
        <v>32</v>
      </c>
      <c r="AX422" s="13" t="s">
        <v>76</v>
      </c>
      <c r="AY422" s="263" t="s">
        <v>136</v>
      </c>
    </row>
    <row r="423" s="15" customFormat="1">
      <c r="A423" s="15"/>
      <c r="B423" s="284"/>
      <c r="C423" s="285"/>
      <c r="D423" s="254" t="s">
        <v>197</v>
      </c>
      <c r="E423" s="286" t="s">
        <v>1</v>
      </c>
      <c r="F423" s="287" t="s">
        <v>229</v>
      </c>
      <c r="G423" s="285"/>
      <c r="H423" s="288">
        <v>2.5</v>
      </c>
      <c r="I423" s="289"/>
      <c r="J423" s="285"/>
      <c r="K423" s="285"/>
      <c r="L423" s="290"/>
      <c r="M423" s="291"/>
      <c r="N423" s="292"/>
      <c r="O423" s="292"/>
      <c r="P423" s="292"/>
      <c r="Q423" s="292"/>
      <c r="R423" s="292"/>
      <c r="S423" s="292"/>
      <c r="T423" s="293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94" t="s">
        <v>197</v>
      </c>
      <c r="AU423" s="294" t="s">
        <v>113</v>
      </c>
      <c r="AV423" s="15" t="s">
        <v>139</v>
      </c>
      <c r="AW423" s="15" t="s">
        <v>32</v>
      </c>
      <c r="AX423" s="15" t="s">
        <v>84</v>
      </c>
      <c r="AY423" s="294" t="s">
        <v>136</v>
      </c>
    </row>
    <row r="424" s="2" customFormat="1" ht="24.15" customHeight="1">
      <c r="A424" s="39"/>
      <c r="B424" s="40"/>
      <c r="C424" s="264" t="s">
        <v>666</v>
      </c>
      <c r="D424" s="264" t="s">
        <v>209</v>
      </c>
      <c r="E424" s="265" t="s">
        <v>667</v>
      </c>
      <c r="F424" s="266" t="s">
        <v>668</v>
      </c>
      <c r="G424" s="267" t="s">
        <v>195</v>
      </c>
      <c r="H424" s="268">
        <v>2.875</v>
      </c>
      <c r="I424" s="269"/>
      <c r="J424" s="270">
        <f>ROUND(I424*H424,2)</f>
        <v>0</v>
      </c>
      <c r="K424" s="266" t="s">
        <v>144</v>
      </c>
      <c r="L424" s="271"/>
      <c r="M424" s="272" t="s">
        <v>1</v>
      </c>
      <c r="N424" s="273" t="s">
        <v>42</v>
      </c>
      <c r="O424" s="92"/>
      <c r="P424" s="243">
        <f>O424*H424</f>
        <v>0</v>
      </c>
      <c r="Q424" s="243">
        <v>0.0201</v>
      </c>
      <c r="R424" s="243">
        <f>Q424*H424</f>
        <v>0.057787499999999999</v>
      </c>
      <c r="S424" s="243">
        <v>0</v>
      </c>
      <c r="T424" s="244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5" t="s">
        <v>362</v>
      </c>
      <c r="AT424" s="245" t="s">
        <v>209</v>
      </c>
      <c r="AU424" s="245" t="s">
        <v>113</v>
      </c>
      <c r="AY424" s="18" t="s">
        <v>136</v>
      </c>
      <c r="BE424" s="246">
        <f>IF(N424="základní",J424,0)</f>
        <v>0</v>
      </c>
      <c r="BF424" s="246">
        <f>IF(N424="snížená",J424,0)</f>
        <v>0</v>
      </c>
      <c r="BG424" s="246">
        <f>IF(N424="zákl. přenesená",J424,0)</f>
        <v>0</v>
      </c>
      <c r="BH424" s="246">
        <f>IF(N424="sníž. přenesená",J424,0)</f>
        <v>0</v>
      </c>
      <c r="BI424" s="246">
        <f>IF(N424="nulová",J424,0)</f>
        <v>0</v>
      </c>
      <c r="BJ424" s="18" t="s">
        <v>113</v>
      </c>
      <c r="BK424" s="246">
        <f>ROUND(I424*H424,2)</f>
        <v>0</v>
      </c>
      <c r="BL424" s="18" t="s">
        <v>275</v>
      </c>
      <c r="BM424" s="245" t="s">
        <v>669</v>
      </c>
    </row>
    <row r="425" s="13" customFormat="1">
      <c r="A425" s="13"/>
      <c r="B425" s="252"/>
      <c r="C425" s="253"/>
      <c r="D425" s="254" t="s">
        <v>197</v>
      </c>
      <c r="E425" s="253"/>
      <c r="F425" s="256" t="s">
        <v>670</v>
      </c>
      <c r="G425" s="253"/>
      <c r="H425" s="257">
        <v>2.875</v>
      </c>
      <c r="I425" s="258"/>
      <c r="J425" s="253"/>
      <c r="K425" s="253"/>
      <c r="L425" s="259"/>
      <c r="M425" s="260"/>
      <c r="N425" s="261"/>
      <c r="O425" s="261"/>
      <c r="P425" s="261"/>
      <c r="Q425" s="261"/>
      <c r="R425" s="261"/>
      <c r="S425" s="261"/>
      <c r="T425" s="26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3" t="s">
        <v>197</v>
      </c>
      <c r="AU425" s="263" t="s">
        <v>113</v>
      </c>
      <c r="AV425" s="13" t="s">
        <v>113</v>
      </c>
      <c r="AW425" s="13" t="s">
        <v>4</v>
      </c>
      <c r="AX425" s="13" t="s">
        <v>84</v>
      </c>
      <c r="AY425" s="263" t="s">
        <v>136</v>
      </c>
    </row>
    <row r="426" s="2" customFormat="1" ht="24.15" customHeight="1">
      <c r="A426" s="39"/>
      <c r="B426" s="40"/>
      <c r="C426" s="234" t="s">
        <v>671</v>
      </c>
      <c r="D426" s="234" t="s">
        <v>140</v>
      </c>
      <c r="E426" s="235" t="s">
        <v>672</v>
      </c>
      <c r="F426" s="236" t="s">
        <v>673</v>
      </c>
      <c r="G426" s="237" t="s">
        <v>351</v>
      </c>
      <c r="H426" s="238">
        <v>0.246</v>
      </c>
      <c r="I426" s="239"/>
      <c r="J426" s="240">
        <f>ROUND(I426*H426,2)</f>
        <v>0</v>
      </c>
      <c r="K426" s="236" t="s">
        <v>144</v>
      </c>
      <c r="L426" s="45"/>
      <c r="M426" s="241" t="s">
        <v>1</v>
      </c>
      <c r="N426" s="242" t="s">
        <v>42</v>
      </c>
      <c r="O426" s="92"/>
      <c r="P426" s="243">
        <f>O426*H426</f>
        <v>0</v>
      </c>
      <c r="Q426" s="243">
        <v>0</v>
      </c>
      <c r="R426" s="243">
        <f>Q426*H426</f>
        <v>0</v>
      </c>
      <c r="S426" s="243">
        <v>0</v>
      </c>
      <c r="T426" s="244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5" t="s">
        <v>275</v>
      </c>
      <c r="AT426" s="245" t="s">
        <v>140</v>
      </c>
      <c r="AU426" s="245" t="s">
        <v>113</v>
      </c>
      <c r="AY426" s="18" t="s">
        <v>136</v>
      </c>
      <c r="BE426" s="246">
        <f>IF(N426="základní",J426,0)</f>
        <v>0</v>
      </c>
      <c r="BF426" s="246">
        <f>IF(N426="snížená",J426,0)</f>
        <v>0</v>
      </c>
      <c r="BG426" s="246">
        <f>IF(N426="zákl. přenesená",J426,0)</f>
        <v>0</v>
      </c>
      <c r="BH426" s="246">
        <f>IF(N426="sníž. přenesená",J426,0)</f>
        <v>0</v>
      </c>
      <c r="BI426" s="246">
        <f>IF(N426="nulová",J426,0)</f>
        <v>0</v>
      </c>
      <c r="BJ426" s="18" t="s">
        <v>113</v>
      </c>
      <c r="BK426" s="246">
        <f>ROUND(I426*H426,2)</f>
        <v>0</v>
      </c>
      <c r="BL426" s="18" t="s">
        <v>275</v>
      </c>
      <c r="BM426" s="245" t="s">
        <v>674</v>
      </c>
    </row>
    <row r="427" s="12" customFormat="1" ht="22.8" customHeight="1">
      <c r="A427" s="12"/>
      <c r="B427" s="218"/>
      <c r="C427" s="219"/>
      <c r="D427" s="220" t="s">
        <v>75</v>
      </c>
      <c r="E427" s="232" t="s">
        <v>675</v>
      </c>
      <c r="F427" s="232" t="s">
        <v>676</v>
      </c>
      <c r="G427" s="219"/>
      <c r="H427" s="219"/>
      <c r="I427" s="222"/>
      <c r="J427" s="233">
        <f>BK427</f>
        <v>0</v>
      </c>
      <c r="K427" s="219"/>
      <c r="L427" s="224"/>
      <c r="M427" s="225"/>
      <c r="N427" s="226"/>
      <c r="O427" s="226"/>
      <c r="P427" s="227">
        <f>SUM(P428:P593)</f>
        <v>0</v>
      </c>
      <c r="Q427" s="226"/>
      <c r="R427" s="227">
        <f>SUM(R428:R593)</f>
        <v>0.93285739000000012</v>
      </c>
      <c r="S427" s="226"/>
      <c r="T427" s="228">
        <f>SUM(T428:T593)</f>
        <v>0.24821434999999997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29" t="s">
        <v>113</v>
      </c>
      <c r="AT427" s="230" t="s">
        <v>75</v>
      </c>
      <c r="AU427" s="230" t="s">
        <v>84</v>
      </c>
      <c r="AY427" s="229" t="s">
        <v>136</v>
      </c>
      <c r="BK427" s="231">
        <f>SUM(BK428:BK593)</f>
        <v>0</v>
      </c>
    </row>
    <row r="428" s="2" customFormat="1" ht="24.15" customHeight="1">
      <c r="A428" s="39"/>
      <c r="B428" s="40"/>
      <c r="C428" s="234" t="s">
        <v>677</v>
      </c>
      <c r="D428" s="234" t="s">
        <v>140</v>
      </c>
      <c r="E428" s="235" t="s">
        <v>678</v>
      </c>
      <c r="F428" s="236" t="s">
        <v>679</v>
      </c>
      <c r="G428" s="237" t="s">
        <v>195</v>
      </c>
      <c r="H428" s="238">
        <v>1252.906</v>
      </c>
      <c r="I428" s="239"/>
      <c r="J428" s="240">
        <f>ROUND(I428*H428,2)</f>
        <v>0</v>
      </c>
      <c r="K428" s="236" t="s">
        <v>144</v>
      </c>
      <c r="L428" s="45"/>
      <c r="M428" s="241" t="s">
        <v>1</v>
      </c>
      <c r="N428" s="242" t="s">
        <v>42</v>
      </c>
      <c r="O428" s="92"/>
      <c r="P428" s="243">
        <f>O428*H428</f>
        <v>0</v>
      </c>
      <c r="Q428" s="243">
        <v>0</v>
      </c>
      <c r="R428" s="243">
        <f>Q428*H428</f>
        <v>0</v>
      </c>
      <c r="S428" s="243">
        <v>0.00014999999999999999</v>
      </c>
      <c r="T428" s="244">
        <f>S428*H428</f>
        <v>0.18793589999999999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5" t="s">
        <v>275</v>
      </c>
      <c r="AT428" s="245" t="s">
        <v>140</v>
      </c>
      <c r="AU428" s="245" t="s">
        <v>113</v>
      </c>
      <c r="AY428" s="18" t="s">
        <v>136</v>
      </c>
      <c r="BE428" s="246">
        <f>IF(N428="základní",J428,0)</f>
        <v>0</v>
      </c>
      <c r="BF428" s="246">
        <f>IF(N428="snížená",J428,0)</f>
        <v>0</v>
      </c>
      <c r="BG428" s="246">
        <f>IF(N428="zákl. přenesená",J428,0)</f>
        <v>0</v>
      </c>
      <c r="BH428" s="246">
        <f>IF(N428="sníž. přenesená",J428,0)</f>
        <v>0</v>
      </c>
      <c r="BI428" s="246">
        <f>IF(N428="nulová",J428,0)</f>
        <v>0</v>
      </c>
      <c r="BJ428" s="18" t="s">
        <v>113</v>
      </c>
      <c r="BK428" s="246">
        <f>ROUND(I428*H428,2)</f>
        <v>0</v>
      </c>
      <c r="BL428" s="18" t="s">
        <v>275</v>
      </c>
      <c r="BM428" s="245" t="s">
        <v>680</v>
      </c>
    </row>
    <row r="429" s="2" customFormat="1" ht="16.5" customHeight="1">
      <c r="A429" s="39"/>
      <c r="B429" s="40"/>
      <c r="C429" s="234" t="s">
        <v>681</v>
      </c>
      <c r="D429" s="234" t="s">
        <v>140</v>
      </c>
      <c r="E429" s="235" t="s">
        <v>682</v>
      </c>
      <c r="F429" s="236" t="s">
        <v>683</v>
      </c>
      <c r="G429" s="237" t="s">
        <v>195</v>
      </c>
      <c r="H429" s="238">
        <v>152.10499999999999</v>
      </c>
      <c r="I429" s="239"/>
      <c r="J429" s="240">
        <f>ROUND(I429*H429,2)</f>
        <v>0</v>
      </c>
      <c r="K429" s="236" t="s">
        <v>144</v>
      </c>
      <c r="L429" s="45"/>
      <c r="M429" s="241" t="s">
        <v>1</v>
      </c>
      <c r="N429" s="242" t="s">
        <v>42</v>
      </c>
      <c r="O429" s="92"/>
      <c r="P429" s="243">
        <f>O429*H429</f>
        <v>0</v>
      </c>
      <c r="Q429" s="243">
        <v>0.001</v>
      </c>
      <c r="R429" s="243">
        <f>Q429*H429</f>
        <v>0.15210499999999999</v>
      </c>
      <c r="S429" s="243">
        <v>0.00031</v>
      </c>
      <c r="T429" s="244">
        <f>S429*H429</f>
        <v>0.047152549999999994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5" t="s">
        <v>275</v>
      </c>
      <c r="AT429" s="245" t="s">
        <v>140</v>
      </c>
      <c r="AU429" s="245" t="s">
        <v>113</v>
      </c>
      <c r="AY429" s="18" t="s">
        <v>136</v>
      </c>
      <c r="BE429" s="246">
        <f>IF(N429="základní",J429,0)</f>
        <v>0</v>
      </c>
      <c r="BF429" s="246">
        <f>IF(N429="snížená",J429,0)</f>
        <v>0</v>
      </c>
      <c r="BG429" s="246">
        <f>IF(N429="zákl. přenesená",J429,0)</f>
        <v>0</v>
      </c>
      <c r="BH429" s="246">
        <f>IF(N429="sníž. přenesená",J429,0)</f>
        <v>0</v>
      </c>
      <c r="BI429" s="246">
        <f>IF(N429="nulová",J429,0)</f>
        <v>0</v>
      </c>
      <c r="BJ429" s="18" t="s">
        <v>113</v>
      </c>
      <c r="BK429" s="246">
        <f>ROUND(I429*H429,2)</f>
        <v>0</v>
      </c>
      <c r="BL429" s="18" t="s">
        <v>275</v>
      </c>
      <c r="BM429" s="245" t="s">
        <v>684</v>
      </c>
    </row>
    <row r="430" s="14" customFormat="1">
      <c r="A430" s="14"/>
      <c r="B430" s="274"/>
      <c r="C430" s="275"/>
      <c r="D430" s="254" t="s">
        <v>197</v>
      </c>
      <c r="E430" s="276" t="s">
        <v>1</v>
      </c>
      <c r="F430" s="277" t="s">
        <v>220</v>
      </c>
      <c r="G430" s="275"/>
      <c r="H430" s="276" t="s">
        <v>1</v>
      </c>
      <c r="I430" s="278"/>
      <c r="J430" s="275"/>
      <c r="K430" s="275"/>
      <c r="L430" s="279"/>
      <c r="M430" s="280"/>
      <c r="N430" s="281"/>
      <c r="O430" s="281"/>
      <c r="P430" s="281"/>
      <c r="Q430" s="281"/>
      <c r="R430" s="281"/>
      <c r="S430" s="281"/>
      <c r="T430" s="28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83" t="s">
        <v>197</v>
      </c>
      <c r="AU430" s="283" t="s">
        <v>113</v>
      </c>
      <c r="AV430" s="14" t="s">
        <v>84</v>
      </c>
      <c r="AW430" s="14" t="s">
        <v>32</v>
      </c>
      <c r="AX430" s="14" t="s">
        <v>76</v>
      </c>
      <c r="AY430" s="283" t="s">
        <v>136</v>
      </c>
    </row>
    <row r="431" s="13" customFormat="1">
      <c r="A431" s="13"/>
      <c r="B431" s="252"/>
      <c r="C431" s="253"/>
      <c r="D431" s="254" t="s">
        <v>197</v>
      </c>
      <c r="E431" s="255" t="s">
        <v>1</v>
      </c>
      <c r="F431" s="256" t="s">
        <v>685</v>
      </c>
      <c r="G431" s="253"/>
      <c r="H431" s="257">
        <v>70.379999999999995</v>
      </c>
      <c r="I431" s="258"/>
      <c r="J431" s="253"/>
      <c r="K431" s="253"/>
      <c r="L431" s="259"/>
      <c r="M431" s="260"/>
      <c r="N431" s="261"/>
      <c r="O431" s="261"/>
      <c r="P431" s="261"/>
      <c r="Q431" s="261"/>
      <c r="R431" s="261"/>
      <c r="S431" s="261"/>
      <c r="T431" s="26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3" t="s">
        <v>197</v>
      </c>
      <c r="AU431" s="263" t="s">
        <v>113</v>
      </c>
      <c r="AV431" s="13" t="s">
        <v>113</v>
      </c>
      <c r="AW431" s="13" t="s">
        <v>32</v>
      </c>
      <c r="AX431" s="13" t="s">
        <v>76</v>
      </c>
      <c r="AY431" s="263" t="s">
        <v>136</v>
      </c>
    </row>
    <row r="432" s="13" customFormat="1">
      <c r="A432" s="13"/>
      <c r="B432" s="252"/>
      <c r="C432" s="253"/>
      <c r="D432" s="254" t="s">
        <v>197</v>
      </c>
      <c r="E432" s="255" t="s">
        <v>1</v>
      </c>
      <c r="F432" s="256" t="s">
        <v>686</v>
      </c>
      <c r="G432" s="253"/>
      <c r="H432" s="257">
        <v>-16.954999999999998</v>
      </c>
      <c r="I432" s="258"/>
      <c r="J432" s="253"/>
      <c r="K432" s="253"/>
      <c r="L432" s="259"/>
      <c r="M432" s="260"/>
      <c r="N432" s="261"/>
      <c r="O432" s="261"/>
      <c r="P432" s="261"/>
      <c r="Q432" s="261"/>
      <c r="R432" s="261"/>
      <c r="S432" s="261"/>
      <c r="T432" s="26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3" t="s">
        <v>197</v>
      </c>
      <c r="AU432" s="263" t="s">
        <v>113</v>
      </c>
      <c r="AV432" s="13" t="s">
        <v>113</v>
      </c>
      <c r="AW432" s="13" t="s">
        <v>32</v>
      </c>
      <c r="AX432" s="13" t="s">
        <v>76</v>
      </c>
      <c r="AY432" s="263" t="s">
        <v>136</v>
      </c>
    </row>
    <row r="433" s="13" customFormat="1">
      <c r="A433" s="13"/>
      <c r="B433" s="252"/>
      <c r="C433" s="253"/>
      <c r="D433" s="254" t="s">
        <v>197</v>
      </c>
      <c r="E433" s="255" t="s">
        <v>1</v>
      </c>
      <c r="F433" s="256" t="s">
        <v>687</v>
      </c>
      <c r="G433" s="253"/>
      <c r="H433" s="257">
        <v>51.899999999999999</v>
      </c>
      <c r="I433" s="258"/>
      <c r="J433" s="253"/>
      <c r="K433" s="253"/>
      <c r="L433" s="259"/>
      <c r="M433" s="260"/>
      <c r="N433" s="261"/>
      <c r="O433" s="261"/>
      <c r="P433" s="261"/>
      <c r="Q433" s="261"/>
      <c r="R433" s="261"/>
      <c r="S433" s="261"/>
      <c r="T433" s="26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3" t="s">
        <v>197</v>
      </c>
      <c r="AU433" s="263" t="s">
        <v>113</v>
      </c>
      <c r="AV433" s="13" t="s">
        <v>113</v>
      </c>
      <c r="AW433" s="13" t="s">
        <v>32</v>
      </c>
      <c r="AX433" s="13" t="s">
        <v>76</v>
      </c>
      <c r="AY433" s="263" t="s">
        <v>136</v>
      </c>
    </row>
    <row r="434" s="13" customFormat="1">
      <c r="A434" s="13"/>
      <c r="B434" s="252"/>
      <c r="C434" s="253"/>
      <c r="D434" s="254" t="s">
        <v>197</v>
      </c>
      <c r="E434" s="255" t="s">
        <v>1</v>
      </c>
      <c r="F434" s="256" t="s">
        <v>688</v>
      </c>
      <c r="G434" s="253"/>
      <c r="H434" s="257">
        <v>-4.1500000000000004</v>
      </c>
      <c r="I434" s="258"/>
      <c r="J434" s="253"/>
      <c r="K434" s="253"/>
      <c r="L434" s="259"/>
      <c r="M434" s="260"/>
      <c r="N434" s="261"/>
      <c r="O434" s="261"/>
      <c r="P434" s="261"/>
      <c r="Q434" s="261"/>
      <c r="R434" s="261"/>
      <c r="S434" s="261"/>
      <c r="T434" s="26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3" t="s">
        <v>197</v>
      </c>
      <c r="AU434" s="263" t="s">
        <v>113</v>
      </c>
      <c r="AV434" s="13" t="s">
        <v>113</v>
      </c>
      <c r="AW434" s="13" t="s">
        <v>32</v>
      </c>
      <c r="AX434" s="13" t="s">
        <v>76</v>
      </c>
      <c r="AY434" s="263" t="s">
        <v>136</v>
      </c>
    </row>
    <row r="435" s="13" customFormat="1">
      <c r="A435" s="13"/>
      <c r="B435" s="252"/>
      <c r="C435" s="253"/>
      <c r="D435" s="254" t="s">
        <v>197</v>
      </c>
      <c r="E435" s="255" t="s">
        <v>1</v>
      </c>
      <c r="F435" s="256" t="s">
        <v>689</v>
      </c>
      <c r="G435" s="253"/>
      <c r="H435" s="257">
        <v>11.699999999999999</v>
      </c>
      <c r="I435" s="258"/>
      <c r="J435" s="253"/>
      <c r="K435" s="253"/>
      <c r="L435" s="259"/>
      <c r="M435" s="260"/>
      <c r="N435" s="261"/>
      <c r="O435" s="261"/>
      <c r="P435" s="261"/>
      <c r="Q435" s="261"/>
      <c r="R435" s="261"/>
      <c r="S435" s="261"/>
      <c r="T435" s="26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63" t="s">
        <v>197</v>
      </c>
      <c r="AU435" s="263" t="s">
        <v>113</v>
      </c>
      <c r="AV435" s="13" t="s">
        <v>113</v>
      </c>
      <c r="AW435" s="13" t="s">
        <v>32</v>
      </c>
      <c r="AX435" s="13" t="s">
        <v>76</v>
      </c>
      <c r="AY435" s="263" t="s">
        <v>136</v>
      </c>
    </row>
    <row r="436" s="13" customFormat="1">
      <c r="A436" s="13"/>
      <c r="B436" s="252"/>
      <c r="C436" s="253"/>
      <c r="D436" s="254" t="s">
        <v>197</v>
      </c>
      <c r="E436" s="255" t="s">
        <v>1</v>
      </c>
      <c r="F436" s="256" t="s">
        <v>310</v>
      </c>
      <c r="G436" s="253"/>
      <c r="H436" s="257">
        <v>-1.6000000000000001</v>
      </c>
      <c r="I436" s="258"/>
      <c r="J436" s="253"/>
      <c r="K436" s="253"/>
      <c r="L436" s="259"/>
      <c r="M436" s="260"/>
      <c r="N436" s="261"/>
      <c r="O436" s="261"/>
      <c r="P436" s="261"/>
      <c r="Q436" s="261"/>
      <c r="R436" s="261"/>
      <c r="S436" s="261"/>
      <c r="T436" s="26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63" t="s">
        <v>197</v>
      </c>
      <c r="AU436" s="263" t="s">
        <v>113</v>
      </c>
      <c r="AV436" s="13" t="s">
        <v>113</v>
      </c>
      <c r="AW436" s="13" t="s">
        <v>32</v>
      </c>
      <c r="AX436" s="13" t="s">
        <v>76</v>
      </c>
      <c r="AY436" s="263" t="s">
        <v>136</v>
      </c>
    </row>
    <row r="437" s="13" customFormat="1">
      <c r="A437" s="13"/>
      <c r="B437" s="252"/>
      <c r="C437" s="253"/>
      <c r="D437" s="254" t="s">
        <v>197</v>
      </c>
      <c r="E437" s="255" t="s">
        <v>1</v>
      </c>
      <c r="F437" s="256" t="s">
        <v>690</v>
      </c>
      <c r="G437" s="253"/>
      <c r="H437" s="257">
        <v>43.5</v>
      </c>
      <c r="I437" s="258"/>
      <c r="J437" s="253"/>
      <c r="K437" s="253"/>
      <c r="L437" s="259"/>
      <c r="M437" s="260"/>
      <c r="N437" s="261"/>
      <c r="O437" s="261"/>
      <c r="P437" s="261"/>
      <c r="Q437" s="261"/>
      <c r="R437" s="261"/>
      <c r="S437" s="261"/>
      <c r="T437" s="26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3" t="s">
        <v>197</v>
      </c>
      <c r="AU437" s="263" t="s">
        <v>113</v>
      </c>
      <c r="AV437" s="13" t="s">
        <v>113</v>
      </c>
      <c r="AW437" s="13" t="s">
        <v>32</v>
      </c>
      <c r="AX437" s="13" t="s">
        <v>76</v>
      </c>
      <c r="AY437" s="263" t="s">
        <v>136</v>
      </c>
    </row>
    <row r="438" s="13" customFormat="1">
      <c r="A438" s="13"/>
      <c r="B438" s="252"/>
      <c r="C438" s="253"/>
      <c r="D438" s="254" t="s">
        <v>197</v>
      </c>
      <c r="E438" s="255" t="s">
        <v>1</v>
      </c>
      <c r="F438" s="256" t="s">
        <v>691</v>
      </c>
      <c r="G438" s="253"/>
      <c r="H438" s="257">
        <v>-11.08</v>
      </c>
      <c r="I438" s="258"/>
      <c r="J438" s="253"/>
      <c r="K438" s="253"/>
      <c r="L438" s="259"/>
      <c r="M438" s="260"/>
      <c r="N438" s="261"/>
      <c r="O438" s="261"/>
      <c r="P438" s="261"/>
      <c r="Q438" s="261"/>
      <c r="R438" s="261"/>
      <c r="S438" s="261"/>
      <c r="T438" s="26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63" t="s">
        <v>197</v>
      </c>
      <c r="AU438" s="263" t="s">
        <v>113</v>
      </c>
      <c r="AV438" s="13" t="s">
        <v>113</v>
      </c>
      <c r="AW438" s="13" t="s">
        <v>32</v>
      </c>
      <c r="AX438" s="13" t="s">
        <v>76</v>
      </c>
      <c r="AY438" s="263" t="s">
        <v>136</v>
      </c>
    </row>
    <row r="439" s="13" customFormat="1">
      <c r="A439" s="13"/>
      <c r="B439" s="252"/>
      <c r="C439" s="253"/>
      <c r="D439" s="254" t="s">
        <v>197</v>
      </c>
      <c r="E439" s="255" t="s">
        <v>1</v>
      </c>
      <c r="F439" s="256" t="s">
        <v>289</v>
      </c>
      <c r="G439" s="253"/>
      <c r="H439" s="257">
        <v>8.4100000000000001</v>
      </c>
      <c r="I439" s="258"/>
      <c r="J439" s="253"/>
      <c r="K439" s="253"/>
      <c r="L439" s="259"/>
      <c r="M439" s="260"/>
      <c r="N439" s="261"/>
      <c r="O439" s="261"/>
      <c r="P439" s="261"/>
      <c r="Q439" s="261"/>
      <c r="R439" s="261"/>
      <c r="S439" s="261"/>
      <c r="T439" s="26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3" t="s">
        <v>197</v>
      </c>
      <c r="AU439" s="263" t="s">
        <v>113</v>
      </c>
      <c r="AV439" s="13" t="s">
        <v>113</v>
      </c>
      <c r="AW439" s="13" t="s">
        <v>32</v>
      </c>
      <c r="AX439" s="13" t="s">
        <v>76</v>
      </c>
      <c r="AY439" s="263" t="s">
        <v>136</v>
      </c>
    </row>
    <row r="440" s="16" customFormat="1">
      <c r="A440" s="16"/>
      <c r="B440" s="295"/>
      <c r="C440" s="296"/>
      <c r="D440" s="254" t="s">
        <v>197</v>
      </c>
      <c r="E440" s="297" t="s">
        <v>1</v>
      </c>
      <c r="F440" s="298" t="s">
        <v>261</v>
      </c>
      <c r="G440" s="296"/>
      <c r="H440" s="299">
        <v>152.10499999999999</v>
      </c>
      <c r="I440" s="300"/>
      <c r="J440" s="296"/>
      <c r="K440" s="296"/>
      <c r="L440" s="301"/>
      <c r="M440" s="302"/>
      <c r="N440" s="303"/>
      <c r="O440" s="303"/>
      <c r="P440" s="303"/>
      <c r="Q440" s="303"/>
      <c r="R440" s="303"/>
      <c r="S440" s="303"/>
      <c r="T440" s="304"/>
      <c r="U440" s="16"/>
      <c r="V440" s="16"/>
      <c r="W440" s="16"/>
      <c r="X440" s="16"/>
      <c r="Y440" s="16"/>
      <c r="Z440" s="16"/>
      <c r="AA440" s="16"/>
      <c r="AB440" s="16"/>
      <c r="AC440" s="16"/>
      <c r="AD440" s="16"/>
      <c r="AE440" s="16"/>
      <c r="AT440" s="305" t="s">
        <v>197</v>
      </c>
      <c r="AU440" s="305" t="s">
        <v>113</v>
      </c>
      <c r="AV440" s="16" t="s">
        <v>165</v>
      </c>
      <c r="AW440" s="16" t="s">
        <v>32</v>
      </c>
      <c r="AX440" s="16" t="s">
        <v>76</v>
      </c>
      <c r="AY440" s="305" t="s">
        <v>136</v>
      </c>
    </row>
    <row r="441" s="15" customFormat="1">
      <c r="A441" s="15"/>
      <c r="B441" s="284"/>
      <c r="C441" s="285"/>
      <c r="D441" s="254" t="s">
        <v>197</v>
      </c>
      <c r="E441" s="286" t="s">
        <v>1</v>
      </c>
      <c r="F441" s="287" t="s">
        <v>229</v>
      </c>
      <c r="G441" s="285"/>
      <c r="H441" s="288">
        <v>152.10499999999999</v>
      </c>
      <c r="I441" s="289"/>
      <c r="J441" s="285"/>
      <c r="K441" s="285"/>
      <c r="L441" s="290"/>
      <c r="M441" s="291"/>
      <c r="N441" s="292"/>
      <c r="O441" s="292"/>
      <c r="P441" s="292"/>
      <c r="Q441" s="292"/>
      <c r="R441" s="292"/>
      <c r="S441" s="292"/>
      <c r="T441" s="293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94" t="s">
        <v>197</v>
      </c>
      <c r="AU441" s="294" t="s">
        <v>113</v>
      </c>
      <c r="AV441" s="15" t="s">
        <v>139</v>
      </c>
      <c r="AW441" s="15" t="s">
        <v>32</v>
      </c>
      <c r="AX441" s="15" t="s">
        <v>84</v>
      </c>
      <c r="AY441" s="294" t="s">
        <v>136</v>
      </c>
    </row>
    <row r="442" s="2" customFormat="1" ht="16.5" customHeight="1">
      <c r="A442" s="39"/>
      <c r="B442" s="40"/>
      <c r="C442" s="234" t="s">
        <v>692</v>
      </c>
      <c r="D442" s="234" t="s">
        <v>140</v>
      </c>
      <c r="E442" s="235" t="s">
        <v>693</v>
      </c>
      <c r="F442" s="236" t="s">
        <v>694</v>
      </c>
      <c r="G442" s="237" t="s">
        <v>195</v>
      </c>
      <c r="H442" s="238">
        <v>437.52999999999997</v>
      </c>
      <c r="I442" s="239"/>
      <c r="J442" s="240">
        <f>ROUND(I442*H442,2)</f>
        <v>0</v>
      </c>
      <c r="K442" s="236" t="s">
        <v>144</v>
      </c>
      <c r="L442" s="45"/>
      <c r="M442" s="241" t="s">
        <v>1</v>
      </c>
      <c r="N442" s="242" t="s">
        <v>42</v>
      </c>
      <c r="O442" s="92"/>
      <c r="P442" s="243">
        <f>O442*H442</f>
        <v>0</v>
      </c>
      <c r="Q442" s="243">
        <v>0</v>
      </c>
      <c r="R442" s="243">
        <f>Q442*H442</f>
        <v>0</v>
      </c>
      <c r="S442" s="243">
        <v>3.0000000000000001E-05</v>
      </c>
      <c r="T442" s="244">
        <f>S442*H442</f>
        <v>0.013125899999999999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45" t="s">
        <v>275</v>
      </c>
      <c r="AT442" s="245" t="s">
        <v>140</v>
      </c>
      <c r="AU442" s="245" t="s">
        <v>113</v>
      </c>
      <c r="AY442" s="18" t="s">
        <v>136</v>
      </c>
      <c r="BE442" s="246">
        <f>IF(N442="základní",J442,0)</f>
        <v>0</v>
      </c>
      <c r="BF442" s="246">
        <f>IF(N442="snížená",J442,0)</f>
        <v>0</v>
      </c>
      <c r="BG442" s="246">
        <f>IF(N442="zákl. přenesená",J442,0)</f>
        <v>0</v>
      </c>
      <c r="BH442" s="246">
        <f>IF(N442="sníž. přenesená",J442,0)</f>
        <v>0</v>
      </c>
      <c r="BI442" s="246">
        <f>IF(N442="nulová",J442,0)</f>
        <v>0</v>
      </c>
      <c r="BJ442" s="18" t="s">
        <v>113</v>
      </c>
      <c r="BK442" s="246">
        <f>ROUND(I442*H442,2)</f>
        <v>0</v>
      </c>
      <c r="BL442" s="18" t="s">
        <v>275</v>
      </c>
      <c r="BM442" s="245" t="s">
        <v>695</v>
      </c>
    </row>
    <row r="443" s="13" customFormat="1">
      <c r="A443" s="13"/>
      <c r="B443" s="252"/>
      <c r="C443" s="253"/>
      <c r="D443" s="254" t="s">
        <v>197</v>
      </c>
      <c r="E443" s="255" t="s">
        <v>1</v>
      </c>
      <c r="F443" s="256" t="s">
        <v>696</v>
      </c>
      <c r="G443" s="253"/>
      <c r="H443" s="257">
        <v>108.45</v>
      </c>
      <c r="I443" s="258"/>
      <c r="J443" s="253"/>
      <c r="K443" s="253"/>
      <c r="L443" s="259"/>
      <c r="M443" s="260"/>
      <c r="N443" s="261"/>
      <c r="O443" s="261"/>
      <c r="P443" s="261"/>
      <c r="Q443" s="261"/>
      <c r="R443" s="261"/>
      <c r="S443" s="261"/>
      <c r="T443" s="26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3" t="s">
        <v>197</v>
      </c>
      <c r="AU443" s="263" t="s">
        <v>113</v>
      </c>
      <c r="AV443" s="13" t="s">
        <v>113</v>
      </c>
      <c r="AW443" s="13" t="s">
        <v>32</v>
      </c>
      <c r="AX443" s="13" t="s">
        <v>76</v>
      </c>
      <c r="AY443" s="263" t="s">
        <v>136</v>
      </c>
    </row>
    <row r="444" s="13" customFormat="1">
      <c r="A444" s="13"/>
      <c r="B444" s="252"/>
      <c r="C444" s="253"/>
      <c r="D444" s="254" t="s">
        <v>197</v>
      </c>
      <c r="E444" s="255" t="s">
        <v>1</v>
      </c>
      <c r="F444" s="256" t="s">
        <v>697</v>
      </c>
      <c r="G444" s="253"/>
      <c r="H444" s="257">
        <v>114.19</v>
      </c>
      <c r="I444" s="258"/>
      <c r="J444" s="253"/>
      <c r="K444" s="253"/>
      <c r="L444" s="259"/>
      <c r="M444" s="260"/>
      <c r="N444" s="261"/>
      <c r="O444" s="261"/>
      <c r="P444" s="261"/>
      <c r="Q444" s="261"/>
      <c r="R444" s="261"/>
      <c r="S444" s="261"/>
      <c r="T444" s="26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3" t="s">
        <v>197</v>
      </c>
      <c r="AU444" s="263" t="s">
        <v>113</v>
      </c>
      <c r="AV444" s="13" t="s">
        <v>113</v>
      </c>
      <c r="AW444" s="13" t="s">
        <v>32</v>
      </c>
      <c r="AX444" s="13" t="s">
        <v>76</v>
      </c>
      <c r="AY444" s="263" t="s">
        <v>136</v>
      </c>
    </row>
    <row r="445" s="13" customFormat="1">
      <c r="A445" s="13"/>
      <c r="B445" s="252"/>
      <c r="C445" s="253"/>
      <c r="D445" s="254" t="s">
        <v>197</v>
      </c>
      <c r="E445" s="255" t="s">
        <v>1</v>
      </c>
      <c r="F445" s="256" t="s">
        <v>698</v>
      </c>
      <c r="G445" s="253"/>
      <c r="H445" s="257">
        <v>157.22999999999999</v>
      </c>
      <c r="I445" s="258"/>
      <c r="J445" s="253"/>
      <c r="K445" s="253"/>
      <c r="L445" s="259"/>
      <c r="M445" s="260"/>
      <c r="N445" s="261"/>
      <c r="O445" s="261"/>
      <c r="P445" s="261"/>
      <c r="Q445" s="261"/>
      <c r="R445" s="261"/>
      <c r="S445" s="261"/>
      <c r="T445" s="26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3" t="s">
        <v>197</v>
      </c>
      <c r="AU445" s="263" t="s">
        <v>113</v>
      </c>
      <c r="AV445" s="13" t="s">
        <v>113</v>
      </c>
      <c r="AW445" s="13" t="s">
        <v>32</v>
      </c>
      <c r="AX445" s="13" t="s">
        <v>76</v>
      </c>
      <c r="AY445" s="263" t="s">
        <v>136</v>
      </c>
    </row>
    <row r="446" s="13" customFormat="1">
      <c r="A446" s="13"/>
      <c r="B446" s="252"/>
      <c r="C446" s="253"/>
      <c r="D446" s="254" t="s">
        <v>197</v>
      </c>
      <c r="E446" s="255" t="s">
        <v>1</v>
      </c>
      <c r="F446" s="256" t="s">
        <v>296</v>
      </c>
      <c r="G446" s="253"/>
      <c r="H446" s="257">
        <v>57.659999999999997</v>
      </c>
      <c r="I446" s="258"/>
      <c r="J446" s="253"/>
      <c r="K446" s="253"/>
      <c r="L446" s="259"/>
      <c r="M446" s="260"/>
      <c r="N446" s="261"/>
      <c r="O446" s="261"/>
      <c r="P446" s="261"/>
      <c r="Q446" s="261"/>
      <c r="R446" s="261"/>
      <c r="S446" s="261"/>
      <c r="T446" s="26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3" t="s">
        <v>197</v>
      </c>
      <c r="AU446" s="263" t="s">
        <v>113</v>
      </c>
      <c r="AV446" s="13" t="s">
        <v>113</v>
      </c>
      <c r="AW446" s="13" t="s">
        <v>32</v>
      </c>
      <c r="AX446" s="13" t="s">
        <v>76</v>
      </c>
      <c r="AY446" s="263" t="s">
        <v>136</v>
      </c>
    </row>
    <row r="447" s="15" customFormat="1">
      <c r="A447" s="15"/>
      <c r="B447" s="284"/>
      <c r="C447" s="285"/>
      <c r="D447" s="254" t="s">
        <v>197</v>
      </c>
      <c r="E447" s="286" t="s">
        <v>1</v>
      </c>
      <c r="F447" s="287" t="s">
        <v>229</v>
      </c>
      <c r="G447" s="285"/>
      <c r="H447" s="288">
        <v>437.52999999999997</v>
      </c>
      <c r="I447" s="289"/>
      <c r="J447" s="285"/>
      <c r="K447" s="285"/>
      <c r="L447" s="290"/>
      <c r="M447" s="291"/>
      <c r="N447" s="292"/>
      <c r="O447" s="292"/>
      <c r="P447" s="292"/>
      <c r="Q447" s="292"/>
      <c r="R447" s="292"/>
      <c r="S447" s="292"/>
      <c r="T447" s="293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94" t="s">
        <v>197</v>
      </c>
      <c r="AU447" s="294" t="s">
        <v>113</v>
      </c>
      <c r="AV447" s="15" t="s">
        <v>139</v>
      </c>
      <c r="AW447" s="15" t="s">
        <v>32</v>
      </c>
      <c r="AX447" s="15" t="s">
        <v>84</v>
      </c>
      <c r="AY447" s="294" t="s">
        <v>136</v>
      </c>
    </row>
    <row r="448" s="2" customFormat="1" ht="16.5" customHeight="1">
      <c r="A448" s="39"/>
      <c r="B448" s="40"/>
      <c r="C448" s="264" t="s">
        <v>699</v>
      </c>
      <c r="D448" s="264" t="s">
        <v>209</v>
      </c>
      <c r="E448" s="265" t="s">
        <v>700</v>
      </c>
      <c r="F448" s="266" t="s">
        <v>701</v>
      </c>
      <c r="G448" s="267" t="s">
        <v>195</v>
      </c>
      <c r="H448" s="268">
        <v>459.40699999999998</v>
      </c>
      <c r="I448" s="269"/>
      <c r="J448" s="270">
        <f>ROUND(I448*H448,2)</f>
        <v>0</v>
      </c>
      <c r="K448" s="266" t="s">
        <v>144</v>
      </c>
      <c r="L448" s="271"/>
      <c r="M448" s="272" t="s">
        <v>1</v>
      </c>
      <c r="N448" s="273" t="s">
        <v>42</v>
      </c>
      <c r="O448" s="92"/>
      <c r="P448" s="243">
        <f>O448*H448</f>
        <v>0</v>
      </c>
      <c r="Q448" s="243">
        <v>0.00035</v>
      </c>
      <c r="R448" s="243">
        <f>Q448*H448</f>
        <v>0.16079245</v>
      </c>
      <c r="S448" s="243">
        <v>0</v>
      </c>
      <c r="T448" s="244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5" t="s">
        <v>362</v>
      </c>
      <c r="AT448" s="245" t="s">
        <v>209</v>
      </c>
      <c r="AU448" s="245" t="s">
        <v>113</v>
      </c>
      <c r="AY448" s="18" t="s">
        <v>136</v>
      </c>
      <c r="BE448" s="246">
        <f>IF(N448="základní",J448,0)</f>
        <v>0</v>
      </c>
      <c r="BF448" s="246">
        <f>IF(N448="snížená",J448,0)</f>
        <v>0</v>
      </c>
      <c r="BG448" s="246">
        <f>IF(N448="zákl. přenesená",J448,0)</f>
        <v>0</v>
      </c>
      <c r="BH448" s="246">
        <f>IF(N448="sníž. přenesená",J448,0)</f>
        <v>0</v>
      </c>
      <c r="BI448" s="246">
        <f>IF(N448="nulová",J448,0)</f>
        <v>0</v>
      </c>
      <c r="BJ448" s="18" t="s">
        <v>113</v>
      </c>
      <c r="BK448" s="246">
        <f>ROUND(I448*H448,2)</f>
        <v>0</v>
      </c>
      <c r="BL448" s="18" t="s">
        <v>275</v>
      </c>
      <c r="BM448" s="245" t="s">
        <v>702</v>
      </c>
    </row>
    <row r="449" s="13" customFormat="1">
      <c r="A449" s="13"/>
      <c r="B449" s="252"/>
      <c r="C449" s="253"/>
      <c r="D449" s="254" t="s">
        <v>197</v>
      </c>
      <c r="E449" s="253"/>
      <c r="F449" s="256" t="s">
        <v>703</v>
      </c>
      <c r="G449" s="253"/>
      <c r="H449" s="257">
        <v>459.40699999999998</v>
      </c>
      <c r="I449" s="258"/>
      <c r="J449" s="253"/>
      <c r="K449" s="253"/>
      <c r="L449" s="259"/>
      <c r="M449" s="260"/>
      <c r="N449" s="261"/>
      <c r="O449" s="261"/>
      <c r="P449" s="261"/>
      <c r="Q449" s="261"/>
      <c r="R449" s="261"/>
      <c r="S449" s="261"/>
      <c r="T449" s="26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3" t="s">
        <v>197</v>
      </c>
      <c r="AU449" s="263" t="s">
        <v>113</v>
      </c>
      <c r="AV449" s="13" t="s">
        <v>113</v>
      </c>
      <c r="AW449" s="13" t="s">
        <v>4</v>
      </c>
      <c r="AX449" s="13" t="s">
        <v>84</v>
      </c>
      <c r="AY449" s="263" t="s">
        <v>136</v>
      </c>
    </row>
    <row r="450" s="2" customFormat="1" ht="24.15" customHeight="1">
      <c r="A450" s="39"/>
      <c r="B450" s="40"/>
      <c r="C450" s="234" t="s">
        <v>704</v>
      </c>
      <c r="D450" s="234" t="s">
        <v>140</v>
      </c>
      <c r="E450" s="235" t="s">
        <v>705</v>
      </c>
      <c r="F450" s="236" t="s">
        <v>706</v>
      </c>
      <c r="G450" s="237" t="s">
        <v>195</v>
      </c>
      <c r="H450" s="238">
        <v>1252.906</v>
      </c>
      <c r="I450" s="239"/>
      <c r="J450" s="240">
        <f>ROUND(I450*H450,2)</f>
        <v>0</v>
      </c>
      <c r="K450" s="236" t="s">
        <v>144</v>
      </c>
      <c r="L450" s="45"/>
      <c r="M450" s="241" t="s">
        <v>1</v>
      </c>
      <c r="N450" s="242" t="s">
        <v>42</v>
      </c>
      <c r="O450" s="92"/>
      <c r="P450" s="243">
        <f>O450*H450</f>
        <v>0</v>
      </c>
      <c r="Q450" s="243">
        <v>0.00020000000000000001</v>
      </c>
      <c r="R450" s="243">
        <f>Q450*H450</f>
        <v>0.2505812</v>
      </c>
      <c r="S450" s="243">
        <v>0</v>
      </c>
      <c r="T450" s="244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5" t="s">
        <v>275</v>
      </c>
      <c r="AT450" s="245" t="s">
        <v>140</v>
      </c>
      <c r="AU450" s="245" t="s">
        <v>113</v>
      </c>
      <c r="AY450" s="18" t="s">
        <v>136</v>
      </c>
      <c r="BE450" s="246">
        <f>IF(N450="základní",J450,0)</f>
        <v>0</v>
      </c>
      <c r="BF450" s="246">
        <f>IF(N450="snížená",J450,0)</f>
        <v>0</v>
      </c>
      <c r="BG450" s="246">
        <f>IF(N450="zákl. přenesená",J450,0)</f>
        <v>0</v>
      </c>
      <c r="BH450" s="246">
        <f>IF(N450="sníž. přenesená",J450,0)</f>
        <v>0</v>
      </c>
      <c r="BI450" s="246">
        <f>IF(N450="nulová",J450,0)</f>
        <v>0</v>
      </c>
      <c r="BJ450" s="18" t="s">
        <v>113</v>
      </c>
      <c r="BK450" s="246">
        <f>ROUND(I450*H450,2)</f>
        <v>0</v>
      </c>
      <c r="BL450" s="18" t="s">
        <v>275</v>
      </c>
      <c r="BM450" s="245" t="s">
        <v>707</v>
      </c>
    </row>
    <row r="451" s="14" customFormat="1">
      <c r="A451" s="14"/>
      <c r="B451" s="274"/>
      <c r="C451" s="275"/>
      <c r="D451" s="254" t="s">
        <v>197</v>
      </c>
      <c r="E451" s="276" t="s">
        <v>1</v>
      </c>
      <c r="F451" s="277" t="s">
        <v>220</v>
      </c>
      <c r="G451" s="275"/>
      <c r="H451" s="276" t="s">
        <v>1</v>
      </c>
      <c r="I451" s="278"/>
      <c r="J451" s="275"/>
      <c r="K451" s="275"/>
      <c r="L451" s="279"/>
      <c r="M451" s="280"/>
      <c r="N451" s="281"/>
      <c r="O451" s="281"/>
      <c r="P451" s="281"/>
      <c r="Q451" s="281"/>
      <c r="R451" s="281"/>
      <c r="S451" s="281"/>
      <c r="T451" s="282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83" t="s">
        <v>197</v>
      </c>
      <c r="AU451" s="283" t="s">
        <v>113</v>
      </c>
      <c r="AV451" s="14" t="s">
        <v>84</v>
      </c>
      <c r="AW451" s="14" t="s">
        <v>32</v>
      </c>
      <c r="AX451" s="14" t="s">
        <v>76</v>
      </c>
      <c r="AY451" s="283" t="s">
        <v>136</v>
      </c>
    </row>
    <row r="452" s="13" customFormat="1">
      <c r="A452" s="13"/>
      <c r="B452" s="252"/>
      <c r="C452" s="253"/>
      <c r="D452" s="254" t="s">
        <v>197</v>
      </c>
      <c r="E452" s="255" t="s">
        <v>1</v>
      </c>
      <c r="F452" s="256" t="s">
        <v>685</v>
      </c>
      <c r="G452" s="253"/>
      <c r="H452" s="257">
        <v>70.379999999999995</v>
      </c>
      <c r="I452" s="258"/>
      <c r="J452" s="253"/>
      <c r="K452" s="253"/>
      <c r="L452" s="259"/>
      <c r="M452" s="260"/>
      <c r="N452" s="261"/>
      <c r="O452" s="261"/>
      <c r="P452" s="261"/>
      <c r="Q452" s="261"/>
      <c r="R452" s="261"/>
      <c r="S452" s="261"/>
      <c r="T452" s="26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3" t="s">
        <v>197</v>
      </c>
      <c r="AU452" s="263" t="s">
        <v>113</v>
      </c>
      <c r="AV452" s="13" t="s">
        <v>113</v>
      </c>
      <c r="AW452" s="13" t="s">
        <v>32</v>
      </c>
      <c r="AX452" s="13" t="s">
        <v>76</v>
      </c>
      <c r="AY452" s="263" t="s">
        <v>136</v>
      </c>
    </row>
    <row r="453" s="13" customFormat="1">
      <c r="A453" s="13"/>
      <c r="B453" s="252"/>
      <c r="C453" s="253"/>
      <c r="D453" s="254" t="s">
        <v>197</v>
      </c>
      <c r="E453" s="255" t="s">
        <v>1</v>
      </c>
      <c r="F453" s="256" t="s">
        <v>686</v>
      </c>
      <c r="G453" s="253"/>
      <c r="H453" s="257">
        <v>-16.954999999999998</v>
      </c>
      <c r="I453" s="258"/>
      <c r="J453" s="253"/>
      <c r="K453" s="253"/>
      <c r="L453" s="259"/>
      <c r="M453" s="260"/>
      <c r="N453" s="261"/>
      <c r="O453" s="261"/>
      <c r="P453" s="261"/>
      <c r="Q453" s="261"/>
      <c r="R453" s="261"/>
      <c r="S453" s="261"/>
      <c r="T453" s="26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63" t="s">
        <v>197</v>
      </c>
      <c r="AU453" s="263" t="s">
        <v>113</v>
      </c>
      <c r="AV453" s="13" t="s">
        <v>113</v>
      </c>
      <c r="AW453" s="13" t="s">
        <v>32</v>
      </c>
      <c r="AX453" s="13" t="s">
        <v>76</v>
      </c>
      <c r="AY453" s="263" t="s">
        <v>136</v>
      </c>
    </row>
    <row r="454" s="13" customFormat="1">
      <c r="A454" s="13"/>
      <c r="B454" s="252"/>
      <c r="C454" s="253"/>
      <c r="D454" s="254" t="s">
        <v>197</v>
      </c>
      <c r="E454" s="255" t="s">
        <v>1</v>
      </c>
      <c r="F454" s="256" t="s">
        <v>687</v>
      </c>
      <c r="G454" s="253"/>
      <c r="H454" s="257">
        <v>51.899999999999999</v>
      </c>
      <c r="I454" s="258"/>
      <c r="J454" s="253"/>
      <c r="K454" s="253"/>
      <c r="L454" s="259"/>
      <c r="M454" s="260"/>
      <c r="N454" s="261"/>
      <c r="O454" s="261"/>
      <c r="P454" s="261"/>
      <c r="Q454" s="261"/>
      <c r="R454" s="261"/>
      <c r="S454" s="261"/>
      <c r="T454" s="26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3" t="s">
        <v>197</v>
      </c>
      <c r="AU454" s="263" t="s">
        <v>113</v>
      </c>
      <c r="AV454" s="13" t="s">
        <v>113</v>
      </c>
      <c r="AW454" s="13" t="s">
        <v>32</v>
      </c>
      <c r="AX454" s="13" t="s">
        <v>76</v>
      </c>
      <c r="AY454" s="263" t="s">
        <v>136</v>
      </c>
    </row>
    <row r="455" s="13" customFormat="1">
      <c r="A455" s="13"/>
      <c r="B455" s="252"/>
      <c r="C455" s="253"/>
      <c r="D455" s="254" t="s">
        <v>197</v>
      </c>
      <c r="E455" s="255" t="s">
        <v>1</v>
      </c>
      <c r="F455" s="256" t="s">
        <v>688</v>
      </c>
      <c r="G455" s="253"/>
      <c r="H455" s="257">
        <v>-4.1500000000000004</v>
      </c>
      <c r="I455" s="258"/>
      <c r="J455" s="253"/>
      <c r="K455" s="253"/>
      <c r="L455" s="259"/>
      <c r="M455" s="260"/>
      <c r="N455" s="261"/>
      <c r="O455" s="261"/>
      <c r="P455" s="261"/>
      <c r="Q455" s="261"/>
      <c r="R455" s="261"/>
      <c r="S455" s="261"/>
      <c r="T455" s="26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63" t="s">
        <v>197</v>
      </c>
      <c r="AU455" s="263" t="s">
        <v>113</v>
      </c>
      <c r="AV455" s="13" t="s">
        <v>113</v>
      </c>
      <c r="AW455" s="13" t="s">
        <v>32</v>
      </c>
      <c r="AX455" s="13" t="s">
        <v>76</v>
      </c>
      <c r="AY455" s="263" t="s">
        <v>136</v>
      </c>
    </row>
    <row r="456" s="13" customFormat="1">
      <c r="A456" s="13"/>
      <c r="B456" s="252"/>
      <c r="C456" s="253"/>
      <c r="D456" s="254" t="s">
        <v>197</v>
      </c>
      <c r="E456" s="255" t="s">
        <v>1</v>
      </c>
      <c r="F456" s="256" t="s">
        <v>689</v>
      </c>
      <c r="G456" s="253"/>
      <c r="H456" s="257">
        <v>11.699999999999999</v>
      </c>
      <c r="I456" s="258"/>
      <c r="J456" s="253"/>
      <c r="K456" s="253"/>
      <c r="L456" s="259"/>
      <c r="M456" s="260"/>
      <c r="N456" s="261"/>
      <c r="O456" s="261"/>
      <c r="P456" s="261"/>
      <c r="Q456" s="261"/>
      <c r="R456" s="261"/>
      <c r="S456" s="261"/>
      <c r="T456" s="26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63" t="s">
        <v>197</v>
      </c>
      <c r="AU456" s="263" t="s">
        <v>113</v>
      </c>
      <c r="AV456" s="13" t="s">
        <v>113</v>
      </c>
      <c r="AW456" s="13" t="s">
        <v>32</v>
      </c>
      <c r="AX456" s="13" t="s">
        <v>76</v>
      </c>
      <c r="AY456" s="263" t="s">
        <v>136</v>
      </c>
    </row>
    <row r="457" s="13" customFormat="1">
      <c r="A457" s="13"/>
      <c r="B457" s="252"/>
      <c r="C457" s="253"/>
      <c r="D457" s="254" t="s">
        <v>197</v>
      </c>
      <c r="E457" s="255" t="s">
        <v>1</v>
      </c>
      <c r="F457" s="256" t="s">
        <v>310</v>
      </c>
      <c r="G457" s="253"/>
      <c r="H457" s="257">
        <v>-1.6000000000000001</v>
      </c>
      <c r="I457" s="258"/>
      <c r="J457" s="253"/>
      <c r="K457" s="253"/>
      <c r="L457" s="259"/>
      <c r="M457" s="260"/>
      <c r="N457" s="261"/>
      <c r="O457" s="261"/>
      <c r="P457" s="261"/>
      <c r="Q457" s="261"/>
      <c r="R457" s="261"/>
      <c r="S457" s="261"/>
      <c r="T457" s="26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63" t="s">
        <v>197</v>
      </c>
      <c r="AU457" s="263" t="s">
        <v>113</v>
      </c>
      <c r="AV457" s="13" t="s">
        <v>113</v>
      </c>
      <c r="AW457" s="13" t="s">
        <v>32</v>
      </c>
      <c r="AX457" s="13" t="s">
        <v>76</v>
      </c>
      <c r="AY457" s="263" t="s">
        <v>136</v>
      </c>
    </row>
    <row r="458" s="13" customFormat="1">
      <c r="A458" s="13"/>
      <c r="B458" s="252"/>
      <c r="C458" s="253"/>
      <c r="D458" s="254" t="s">
        <v>197</v>
      </c>
      <c r="E458" s="255" t="s">
        <v>1</v>
      </c>
      <c r="F458" s="256" t="s">
        <v>690</v>
      </c>
      <c r="G458" s="253"/>
      <c r="H458" s="257">
        <v>43.5</v>
      </c>
      <c r="I458" s="258"/>
      <c r="J458" s="253"/>
      <c r="K458" s="253"/>
      <c r="L458" s="259"/>
      <c r="M458" s="260"/>
      <c r="N458" s="261"/>
      <c r="O458" s="261"/>
      <c r="P458" s="261"/>
      <c r="Q458" s="261"/>
      <c r="R458" s="261"/>
      <c r="S458" s="261"/>
      <c r="T458" s="26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3" t="s">
        <v>197</v>
      </c>
      <c r="AU458" s="263" t="s">
        <v>113</v>
      </c>
      <c r="AV458" s="13" t="s">
        <v>113</v>
      </c>
      <c r="AW458" s="13" t="s">
        <v>32</v>
      </c>
      <c r="AX458" s="13" t="s">
        <v>76</v>
      </c>
      <c r="AY458" s="263" t="s">
        <v>136</v>
      </c>
    </row>
    <row r="459" s="13" customFormat="1">
      <c r="A459" s="13"/>
      <c r="B459" s="252"/>
      <c r="C459" s="253"/>
      <c r="D459" s="254" t="s">
        <v>197</v>
      </c>
      <c r="E459" s="255" t="s">
        <v>1</v>
      </c>
      <c r="F459" s="256" t="s">
        <v>691</v>
      </c>
      <c r="G459" s="253"/>
      <c r="H459" s="257">
        <v>-11.08</v>
      </c>
      <c r="I459" s="258"/>
      <c r="J459" s="253"/>
      <c r="K459" s="253"/>
      <c r="L459" s="259"/>
      <c r="M459" s="260"/>
      <c r="N459" s="261"/>
      <c r="O459" s="261"/>
      <c r="P459" s="261"/>
      <c r="Q459" s="261"/>
      <c r="R459" s="261"/>
      <c r="S459" s="261"/>
      <c r="T459" s="26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63" t="s">
        <v>197</v>
      </c>
      <c r="AU459" s="263" t="s">
        <v>113</v>
      </c>
      <c r="AV459" s="13" t="s">
        <v>113</v>
      </c>
      <c r="AW459" s="13" t="s">
        <v>32</v>
      </c>
      <c r="AX459" s="13" t="s">
        <v>76</v>
      </c>
      <c r="AY459" s="263" t="s">
        <v>136</v>
      </c>
    </row>
    <row r="460" s="13" customFormat="1">
      <c r="A460" s="13"/>
      <c r="B460" s="252"/>
      <c r="C460" s="253"/>
      <c r="D460" s="254" t="s">
        <v>197</v>
      </c>
      <c r="E460" s="255" t="s">
        <v>1</v>
      </c>
      <c r="F460" s="256" t="s">
        <v>289</v>
      </c>
      <c r="G460" s="253"/>
      <c r="H460" s="257">
        <v>8.4100000000000001</v>
      </c>
      <c r="I460" s="258"/>
      <c r="J460" s="253"/>
      <c r="K460" s="253"/>
      <c r="L460" s="259"/>
      <c r="M460" s="260"/>
      <c r="N460" s="261"/>
      <c r="O460" s="261"/>
      <c r="P460" s="261"/>
      <c r="Q460" s="261"/>
      <c r="R460" s="261"/>
      <c r="S460" s="261"/>
      <c r="T460" s="26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3" t="s">
        <v>197</v>
      </c>
      <c r="AU460" s="263" t="s">
        <v>113</v>
      </c>
      <c r="AV460" s="13" t="s">
        <v>113</v>
      </c>
      <c r="AW460" s="13" t="s">
        <v>32</v>
      </c>
      <c r="AX460" s="13" t="s">
        <v>76</v>
      </c>
      <c r="AY460" s="263" t="s">
        <v>136</v>
      </c>
    </row>
    <row r="461" s="16" customFormat="1">
      <c r="A461" s="16"/>
      <c r="B461" s="295"/>
      <c r="C461" s="296"/>
      <c r="D461" s="254" t="s">
        <v>197</v>
      </c>
      <c r="E461" s="297" t="s">
        <v>1</v>
      </c>
      <c r="F461" s="298" t="s">
        <v>261</v>
      </c>
      <c r="G461" s="296"/>
      <c r="H461" s="299">
        <v>152.10499999999999</v>
      </c>
      <c r="I461" s="300"/>
      <c r="J461" s="296"/>
      <c r="K461" s="296"/>
      <c r="L461" s="301"/>
      <c r="M461" s="302"/>
      <c r="N461" s="303"/>
      <c r="O461" s="303"/>
      <c r="P461" s="303"/>
      <c r="Q461" s="303"/>
      <c r="R461" s="303"/>
      <c r="S461" s="303"/>
      <c r="T461" s="304"/>
      <c r="U461" s="16"/>
      <c r="V461" s="16"/>
      <c r="W461" s="16"/>
      <c r="X461" s="16"/>
      <c r="Y461" s="16"/>
      <c r="Z461" s="16"/>
      <c r="AA461" s="16"/>
      <c r="AB461" s="16"/>
      <c r="AC461" s="16"/>
      <c r="AD461" s="16"/>
      <c r="AE461" s="16"/>
      <c r="AT461" s="305" t="s">
        <v>197</v>
      </c>
      <c r="AU461" s="305" t="s">
        <v>113</v>
      </c>
      <c r="AV461" s="16" t="s">
        <v>165</v>
      </c>
      <c r="AW461" s="16" t="s">
        <v>32</v>
      </c>
      <c r="AX461" s="16" t="s">
        <v>76</v>
      </c>
      <c r="AY461" s="305" t="s">
        <v>136</v>
      </c>
    </row>
    <row r="462" s="13" customFormat="1">
      <c r="A462" s="13"/>
      <c r="B462" s="252"/>
      <c r="C462" s="253"/>
      <c r="D462" s="254" t="s">
        <v>197</v>
      </c>
      <c r="E462" s="255" t="s">
        <v>1</v>
      </c>
      <c r="F462" s="256" t="s">
        <v>708</v>
      </c>
      <c r="G462" s="253"/>
      <c r="H462" s="257">
        <v>69.780000000000001</v>
      </c>
      <c r="I462" s="258"/>
      <c r="J462" s="253"/>
      <c r="K462" s="253"/>
      <c r="L462" s="259"/>
      <c r="M462" s="260"/>
      <c r="N462" s="261"/>
      <c r="O462" s="261"/>
      <c r="P462" s="261"/>
      <c r="Q462" s="261"/>
      <c r="R462" s="261"/>
      <c r="S462" s="261"/>
      <c r="T462" s="26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63" t="s">
        <v>197</v>
      </c>
      <c r="AU462" s="263" t="s">
        <v>113</v>
      </c>
      <c r="AV462" s="13" t="s">
        <v>113</v>
      </c>
      <c r="AW462" s="13" t="s">
        <v>32</v>
      </c>
      <c r="AX462" s="13" t="s">
        <v>76</v>
      </c>
      <c r="AY462" s="263" t="s">
        <v>136</v>
      </c>
    </row>
    <row r="463" s="13" customFormat="1">
      <c r="A463" s="13"/>
      <c r="B463" s="252"/>
      <c r="C463" s="253"/>
      <c r="D463" s="254" t="s">
        <v>197</v>
      </c>
      <c r="E463" s="255" t="s">
        <v>1</v>
      </c>
      <c r="F463" s="256" t="s">
        <v>709</v>
      </c>
      <c r="G463" s="253"/>
      <c r="H463" s="257">
        <v>-12.92</v>
      </c>
      <c r="I463" s="258"/>
      <c r="J463" s="253"/>
      <c r="K463" s="253"/>
      <c r="L463" s="259"/>
      <c r="M463" s="260"/>
      <c r="N463" s="261"/>
      <c r="O463" s="261"/>
      <c r="P463" s="261"/>
      <c r="Q463" s="261"/>
      <c r="R463" s="261"/>
      <c r="S463" s="261"/>
      <c r="T463" s="26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63" t="s">
        <v>197</v>
      </c>
      <c r="AU463" s="263" t="s">
        <v>113</v>
      </c>
      <c r="AV463" s="13" t="s">
        <v>113</v>
      </c>
      <c r="AW463" s="13" t="s">
        <v>32</v>
      </c>
      <c r="AX463" s="13" t="s">
        <v>76</v>
      </c>
      <c r="AY463" s="263" t="s">
        <v>136</v>
      </c>
    </row>
    <row r="464" s="13" customFormat="1">
      <c r="A464" s="13"/>
      <c r="B464" s="252"/>
      <c r="C464" s="253"/>
      <c r="D464" s="254" t="s">
        <v>197</v>
      </c>
      <c r="E464" s="255" t="s">
        <v>1</v>
      </c>
      <c r="F464" s="256" t="s">
        <v>710</v>
      </c>
      <c r="G464" s="253"/>
      <c r="H464" s="257">
        <v>41.82</v>
      </c>
      <c r="I464" s="258"/>
      <c r="J464" s="253"/>
      <c r="K464" s="253"/>
      <c r="L464" s="259"/>
      <c r="M464" s="260"/>
      <c r="N464" s="261"/>
      <c r="O464" s="261"/>
      <c r="P464" s="261"/>
      <c r="Q464" s="261"/>
      <c r="R464" s="261"/>
      <c r="S464" s="261"/>
      <c r="T464" s="26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63" t="s">
        <v>197</v>
      </c>
      <c r="AU464" s="263" t="s">
        <v>113</v>
      </c>
      <c r="AV464" s="13" t="s">
        <v>113</v>
      </c>
      <c r="AW464" s="13" t="s">
        <v>32</v>
      </c>
      <c r="AX464" s="13" t="s">
        <v>76</v>
      </c>
      <c r="AY464" s="263" t="s">
        <v>136</v>
      </c>
    </row>
    <row r="465" s="13" customFormat="1">
      <c r="A465" s="13"/>
      <c r="B465" s="252"/>
      <c r="C465" s="253"/>
      <c r="D465" s="254" t="s">
        <v>197</v>
      </c>
      <c r="E465" s="255" t="s">
        <v>1</v>
      </c>
      <c r="F465" s="256" t="s">
        <v>711</v>
      </c>
      <c r="G465" s="253"/>
      <c r="H465" s="257">
        <v>-7.976</v>
      </c>
      <c r="I465" s="258"/>
      <c r="J465" s="253"/>
      <c r="K465" s="253"/>
      <c r="L465" s="259"/>
      <c r="M465" s="260"/>
      <c r="N465" s="261"/>
      <c r="O465" s="261"/>
      <c r="P465" s="261"/>
      <c r="Q465" s="261"/>
      <c r="R465" s="261"/>
      <c r="S465" s="261"/>
      <c r="T465" s="26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63" t="s">
        <v>197</v>
      </c>
      <c r="AU465" s="263" t="s">
        <v>113</v>
      </c>
      <c r="AV465" s="13" t="s">
        <v>113</v>
      </c>
      <c r="AW465" s="13" t="s">
        <v>32</v>
      </c>
      <c r="AX465" s="13" t="s">
        <v>76</v>
      </c>
      <c r="AY465" s="263" t="s">
        <v>136</v>
      </c>
    </row>
    <row r="466" s="13" customFormat="1">
      <c r="A466" s="13"/>
      <c r="B466" s="252"/>
      <c r="C466" s="253"/>
      <c r="D466" s="254" t="s">
        <v>197</v>
      </c>
      <c r="E466" s="255" t="s">
        <v>1</v>
      </c>
      <c r="F466" s="256" t="s">
        <v>712</v>
      </c>
      <c r="G466" s="253"/>
      <c r="H466" s="257">
        <v>35.676000000000002</v>
      </c>
      <c r="I466" s="258"/>
      <c r="J466" s="253"/>
      <c r="K466" s="253"/>
      <c r="L466" s="259"/>
      <c r="M466" s="260"/>
      <c r="N466" s="261"/>
      <c r="O466" s="261"/>
      <c r="P466" s="261"/>
      <c r="Q466" s="261"/>
      <c r="R466" s="261"/>
      <c r="S466" s="261"/>
      <c r="T466" s="26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63" t="s">
        <v>197</v>
      </c>
      <c r="AU466" s="263" t="s">
        <v>113</v>
      </c>
      <c r="AV466" s="13" t="s">
        <v>113</v>
      </c>
      <c r="AW466" s="13" t="s">
        <v>32</v>
      </c>
      <c r="AX466" s="13" t="s">
        <v>76</v>
      </c>
      <c r="AY466" s="263" t="s">
        <v>136</v>
      </c>
    </row>
    <row r="467" s="13" customFormat="1">
      <c r="A467" s="13"/>
      <c r="B467" s="252"/>
      <c r="C467" s="253"/>
      <c r="D467" s="254" t="s">
        <v>197</v>
      </c>
      <c r="E467" s="255" t="s">
        <v>1</v>
      </c>
      <c r="F467" s="256" t="s">
        <v>713</v>
      </c>
      <c r="G467" s="253"/>
      <c r="H467" s="257">
        <v>-3.6000000000000001</v>
      </c>
      <c r="I467" s="258"/>
      <c r="J467" s="253"/>
      <c r="K467" s="253"/>
      <c r="L467" s="259"/>
      <c r="M467" s="260"/>
      <c r="N467" s="261"/>
      <c r="O467" s="261"/>
      <c r="P467" s="261"/>
      <c r="Q467" s="261"/>
      <c r="R467" s="261"/>
      <c r="S467" s="261"/>
      <c r="T467" s="26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63" t="s">
        <v>197</v>
      </c>
      <c r="AU467" s="263" t="s">
        <v>113</v>
      </c>
      <c r="AV467" s="13" t="s">
        <v>113</v>
      </c>
      <c r="AW467" s="13" t="s">
        <v>32</v>
      </c>
      <c r="AX467" s="13" t="s">
        <v>76</v>
      </c>
      <c r="AY467" s="263" t="s">
        <v>136</v>
      </c>
    </row>
    <row r="468" s="13" customFormat="1">
      <c r="A468" s="13"/>
      <c r="B468" s="252"/>
      <c r="C468" s="253"/>
      <c r="D468" s="254" t="s">
        <v>197</v>
      </c>
      <c r="E468" s="255" t="s">
        <v>1</v>
      </c>
      <c r="F468" s="256" t="s">
        <v>714</v>
      </c>
      <c r="G468" s="253"/>
      <c r="H468" s="257">
        <v>17.699999999999999</v>
      </c>
      <c r="I468" s="258"/>
      <c r="J468" s="253"/>
      <c r="K468" s="253"/>
      <c r="L468" s="259"/>
      <c r="M468" s="260"/>
      <c r="N468" s="261"/>
      <c r="O468" s="261"/>
      <c r="P468" s="261"/>
      <c r="Q468" s="261"/>
      <c r="R468" s="261"/>
      <c r="S468" s="261"/>
      <c r="T468" s="26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3" t="s">
        <v>197</v>
      </c>
      <c r="AU468" s="263" t="s">
        <v>113</v>
      </c>
      <c r="AV468" s="13" t="s">
        <v>113</v>
      </c>
      <c r="AW468" s="13" t="s">
        <v>32</v>
      </c>
      <c r="AX468" s="13" t="s">
        <v>76</v>
      </c>
      <c r="AY468" s="263" t="s">
        <v>136</v>
      </c>
    </row>
    <row r="469" s="13" customFormat="1">
      <c r="A469" s="13"/>
      <c r="B469" s="252"/>
      <c r="C469" s="253"/>
      <c r="D469" s="254" t="s">
        <v>197</v>
      </c>
      <c r="E469" s="255" t="s">
        <v>1</v>
      </c>
      <c r="F469" s="256" t="s">
        <v>715</v>
      </c>
      <c r="G469" s="253"/>
      <c r="H469" s="257">
        <v>7.7999999999999998</v>
      </c>
      <c r="I469" s="258"/>
      <c r="J469" s="253"/>
      <c r="K469" s="253"/>
      <c r="L469" s="259"/>
      <c r="M469" s="260"/>
      <c r="N469" s="261"/>
      <c r="O469" s="261"/>
      <c r="P469" s="261"/>
      <c r="Q469" s="261"/>
      <c r="R469" s="261"/>
      <c r="S469" s="261"/>
      <c r="T469" s="26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63" t="s">
        <v>197</v>
      </c>
      <c r="AU469" s="263" t="s">
        <v>113</v>
      </c>
      <c r="AV469" s="13" t="s">
        <v>113</v>
      </c>
      <c r="AW469" s="13" t="s">
        <v>32</v>
      </c>
      <c r="AX469" s="13" t="s">
        <v>76</v>
      </c>
      <c r="AY469" s="263" t="s">
        <v>136</v>
      </c>
    </row>
    <row r="470" s="13" customFormat="1">
      <c r="A470" s="13"/>
      <c r="B470" s="252"/>
      <c r="C470" s="253"/>
      <c r="D470" s="254" t="s">
        <v>197</v>
      </c>
      <c r="E470" s="255" t="s">
        <v>1</v>
      </c>
      <c r="F470" s="256" t="s">
        <v>716</v>
      </c>
      <c r="G470" s="253"/>
      <c r="H470" s="257">
        <v>-3.1680000000000001</v>
      </c>
      <c r="I470" s="258"/>
      <c r="J470" s="253"/>
      <c r="K470" s="253"/>
      <c r="L470" s="259"/>
      <c r="M470" s="260"/>
      <c r="N470" s="261"/>
      <c r="O470" s="261"/>
      <c r="P470" s="261"/>
      <c r="Q470" s="261"/>
      <c r="R470" s="261"/>
      <c r="S470" s="261"/>
      <c r="T470" s="26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63" t="s">
        <v>197</v>
      </c>
      <c r="AU470" s="263" t="s">
        <v>113</v>
      </c>
      <c r="AV470" s="13" t="s">
        <v>113</v>
      </c>
      <c r="AW470" s="13" t="s">
        <v>32</v>
      </c>
      <c r="AX470" s="13" t="s">
        <v>76</v>
      </c>
      <c r="AY470" s="263" t="s">
        <v>136</v>
      </c>
    </row>
    <row r="471" s="13" customFormat="1">
      <c r="A471" s="13"/>
      <c r="B471" s="252"/>
      <c r="C471" s="253"/>
      <c r="D471" s="254" t="s">
        <v>197</v>
      </c>
      <c r="E471" s="255" t="s">
        <v>1</v>
      </c>
      <c r="F471" s="256" t="s">
        <v>290</v>
      </c>
      <c r="G471" s="253"/>
      <c r="H471" s="257">
        <v>40.859999999999999</v>
      </c>
      <c r="I471" s="258"/>
      <c r="J471" s="253"/>
      <c r="K471" s="253"/>
      <c r="L471" s="259"/>
      <c r="M471" s="260"/>
      <c r="N471" s="261"/>
      <c r="O471" s="261"/>
      <c r="P471" s="261"/>
      <c r="Q471" s="261"/>
      <c r="R471" s="261"/>
      <c r="S471" s="261"/>
      <c r="T471" s="26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63" t="s">
        <v>197</v>
      </c>
      <c r="AU471" s="263" t="s">
        <v>113</v>
      </c>
      <c r="AV471" s="13" t="s">
        <v>113</v>
      </c>
      <c r="AW471" s="13" t="s">
        <v>32</v>
      </c>
      <c r="AX471" s="13" t="s">
        <v>76</v>
      </c>
      <c r="AY471" s="263" t="s">
        <v>136</v>
      </c>
    </row>
    <row r="472" s="16" customFormat="1">
      <c r="A472" s="16"/>
      <c r="B472" s="295"/>
      <c r="C472" s="296"/>
      <c r="D472" s="254" t="s">
        <v>197</v>
      </c>
      <c r="E472" s="297" t="s">
        <v>1</v>
      </c>
      <c r="F472" s="298" t="s">
        <v>261</v>
      </c>
      <c r="G472" s="296"/>
      <c r="H472" s="299">
        <v>185.97200000000001</v>
      </c>
      <c r="I472" s="300"/>
      <c r="J472" s="296"/>
      <c r="K472" s="296"/>
      <c r="L472" s="301"/>
      <c r="M472" s="302"/>
      <c r="N472" s="303"/>
      <c r="O472" s="303"/>
      <c r="P472" s="303"/>
      <c r="Q472" s="303"/>
      <c r="R472" s="303"/>
      <c r="S472" s="303"/>
      <c r="T472" s="304"/>
      <c r="U472" s="16"/>
      <c r="V472" s="16"/>
      <c r="W472" s="16"/>
      <c r="X472" s="16"/>
      <c r="Y472" s="16"/>
      <c r="Z472" s="16"/>
      <c r="AA472" s="16"/>
      <c r="AB472" s="16"/>
      <c r="AC472" s="16"/>
      <c r="AD472" s="16"/>
      <c r="AE472" s="16"/>
      <c r="AT472" s="305" t="s">
        <v>197</v>
      </c>
      <c r="AU472" s="305" t="s">
        <v>113</v>
      </c>
      <c r="AV472" s="16" t="s">
        <v>165</v>
      </c>
      <c r="AW472" s="16" t="s">
        <v>32</v>
      </c>
      <c r="AX472" s="16" t="s">
        <v>76</v>
      </c>
      <c r="AY472" s="305" t="s">
        <v>136</v>
      </c>
    </row>
    <row r="473" s="14" customFormat="1">
      <c r="A473" s="14"/>
      <c r="B473" s="274"/>
      <c r="C473" s="275"/>
      <c r="D473" s="254" t="s">
        <v>197</v>
      </c>
      <c r="E473" s="276" t="s">
        <v>1</v>
      </c>
      <c r="F473" s="277" t="s">
        <v>291</v>
      </c>
      <c r="G473" s="275"/>
      <c r="H473" s="276" t="s">
        <v>1</v>
      </c>
      <c r="I473" s="278"/>
      <c r="J473" s="275"/>
      <c r="K473" s="275"/>
      <c r="L473" s="279"/>
      <c r="M473" s="280"/>
      <c r="N473" s="281"/>
      <c r="O473" s="281"/>
      <c r="P473" s="281"/>
      <c r="Q473" s="281"/>
      <c r="R473" s="281"/>
      <c r="S473" s="281"/>
      <c r="T473" s="282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83" t="s">
        <v>197</v>
      </c>
      <c r="AU473" s="283" t="s">
        <v>113</v>
      </c>
      <c r="AV473" s="14" t="s">
        <v>84</v>
      </c>
      <c r="AW473" s="14" t="s">
        <v>32</v>
      </c>
      <c r="AX473" s="14" t="s">
        <v>76</v>
      </c>
      <c r="AY473" s="283" t="s">
        <v>136</v>
      </c>
    </row>
    <row r="474" s="13" customFormat="1">
      <c r="A474" s="13"/>
      <c r="B474" s="252"/>
      <c r="C474" s="253"/>
      <c r="D474" s="254" t="s">
        <v>197</v>
      </c>
      <c r="E474" s="255" t="s">
        <v>1</v>
      </c>
      <c r="F474" s="256" t="s">
        <v>717</v>
      </c>
      <c r="G474" s="253"/>
      <c r="H474" s="257">
        <v>61.305999999999997</v>
      </c>
      <c r="I474" s="258"/>
      <c r="J474" s="253"/>
      <c r="K474" s="253"/>
      <c r="L474" s="259"/>
      <c r="M474" s="260"/>
      <c r="N474" s="261"/>
      <c r="O474" s="261"/>
      <c r="P474" s="261"/>
      <c r="Q474" s="261"/>
      <c r="R474" s="261"/>
      <c r="S474" s="261"/>
      <c r="T474" s="26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63" t="s">
        <v>197</v>
      </c>
      <c r="AU474" s="263" t="s">
        <v>113</v>
      </c>
      <c r="AV474" s="13" t="s">
        <v>113</v>
      </c>
      <c r="AW474" s="13" t="s">
        <v>32</v>
      </c>
      <c r="AX474" s="13" t="s">
        <v>76</v>
      </c>
      <c r="AY474" s="263" t="s">
        <v>136</v>
      </c>
    </row>
    <row r="475" s="13" customFormat="1">
      <c r="A475" s="13"/>
      <c r="B475" s="252"/>
      <c r="C475" s="253"/>
      <c r="D475" s="254" t="s">
        <v>197</v>
      </c>
      <c r="E475" s="255" t="s">
        <v>1</v>
      </c>
      <c r="F475" s="256" t="s">
        <v>718</v>
      </c>
      <c r="G475" s="253"/>
      <c r="H475" s="257">
        <v>6.4800000000000004</v>
      </c>
      <c r="I475" s="258"/>
      <c r="J475" s="253"/>
      <c r="K475" s="253"/>
      <c r="L475" s="259"/>
      <c r="M475" s="260"/>
      <c r="N475" s="261"/>
      <c r="O475" s="261"/>
      <c r="P475" s="261"/>
      <c r="Q475" s="261"/>
      <c r="R475" s="261"/>
      <c r="S475" s="261"/>
      <c r="T475" s="26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3" t="s">
        <v>197</v>
      </c>
      <c r="AU475" s="263" t="s">
        <v>113</v>
      </c>
      <c r="AV475" s="13" t="s">
        <v>113</v>
      </c>
      <c r="AW475" s="13" t="s">
        <v>32</v>
      </c>
      <c r="AX475" s="13" t="s">
        <v>76</v>
      </c>
      <c r="AY475" s="263" t="s">
        <v>136</v>
      </c>
    </row>
    <row r="476" s="13" customFormat="1">
      <c r="A476" s="13"/>
      <c r="B476" s="252"/>
      <c r="C476" s="253"/>
      <c r="D476" s="254" t="s">
        <v>197</v>
      </c>
      <c r="E476" s="255" t="s">
        <v>1</v>
      </c>
      <c r="F476" s="256" t="s">
        <v>719</v>
      </c>
      <c r="G476" s="253"/>
      <c r="H476" s="257">
        <v>5.9400000000000004</v>
      </c>
      <c r="I476" s="258"/>
      <c r="J476" s="253"/>
      <c r="K476" s="253"/>
      <c r="L476" s="259"/>
      <c r="M476" s="260"/>
      <c r="N476" s="261"/>
      <c r="O476" s="261"/>
      <c r="P476" s="261"/>
      <c r="Q476" s="261"/>
      <c r="R476" s="261"/>
      <c r="S476" s="261"/>
      <c r="T476" s="26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3" t="s">
        <v>197</v>
      </c>
      <c r="AU476" s="263" t="s">
        <v>113</v>
      </c>
      <c r="AV476" s="13" t="s">
        <v>113</v>
      </c>
      <c r="AW476" s="13" t="s">
        <v>32</v>
      </c>
      <c r="AX476" s="13" t="s">
        <v>76</v>
      </c>
      <c r="AY476" s="263" t="s">
        <v>136</v>
      </c>
    </row>
    <row r="477" s="13" customFormat="1">
      <c r="A477" s="13"/>
      <c r="B477" s="252"/>
      <c r="C477" s="253"/>
      <c r="D477" s="254" t="s">
        <v>197</v>
      </c>
      <c r="E477" s="255" t="s">
        <v>1</v>
      </c>
      <c r="F477" s="256" t="s">
        <v>720</v>
      </c>
      <c r="G477" s="253"/>
      <c r="H477" s="257">
        <v>4.7519999999999998</v>
      </c>
      <c r="I477" s="258"/>
      <c r="J477" s="253"/>
      <c r="K477" s="253"/>
      <c r="L477" s="259"/>
      <c r="M477" s="260"/>
      <c r="N477" s="261"/>
      <c r="O477" s="261"/>
      <c r="P477" s="261"/>
      <c r="Q477" s="261"/>
      <c r="R477" s="261"/>
      <c r="S477" s="261"/>
      <c r="T477" s="26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63" t="s">
        <v>197</v>
      </c>
      <c r="AU477" s="263" t="s">
        <v>113</v>
      </c>
      <c r="AV477" s="13" t="s">
        <v>113</v>
      </c>
      <c r="AW477" s="13" t="s">
        <v>32</v>
      </c>
      <c r="AX477" s="13" t="s">
        <v>76</v>
      </c>
      <c r="AY477" s="263" t="s">
        <v>136</v>
      </c>
    </row>
    <row r="478" s="13" customFormat="1">
      <c r="A478" s="13"/>
      <c r="B478" s="252"/>
      <c r="C478" s="253"/>
      <c r="D478" s="254" t="s">
        <v>197</v>
      </c>
      <c r="E478" s="255" t="s">
        <v>1</v>
      </c>
      <c r="F478" s="256" t="s">
        <v>721</v>
      </c>
      <c r="G478" s="253"/>
      <c r="H478" s="257">
        <v>19.603999999999999</v>
      </c>
      <c r="I478" s="258"/>
      <c r="J478" s="253"/>
      <c r="K478" s="253"/>
      <c r="L478" s="259"/>
      <c r="M478" s="260"/>
      <c r="N478" s="261"/>
      <c r="O478" s="261"/>
      <c r="P478" s="261"/>
      <c r="Q478" s="261"/>
      <c r="R478" s="261"/>
      <c r="S478" s="261"/>
      <c r="T478" s="26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63" t="s">
        <v>197</v>
      </c>
      <c r="AU478" s="263" t="s">
        <v>113</v>
      </c>
      <c r="AV478" s="13" t="s">
        <v>113</v>
      </c>
      <c r="AW478" s="13" t="s">
        <v>32</v>
      </c>
      <c r="AX478" s="13" t="s">
        <v>76</v>
      </c>
      <c r="AY478" s="263" t="s">
        <v>136</v>
      </c>
    </row>
    <row r="479" s="13" customFormat="1">
      <c r="A479" s="13"/>
      <c r="B479" s="252"/>
      <c r="C479" s="253"/>
      <c r="D479" s="254" t="s">
        <v>197</v>
      </c>
      <c r="E479" s="255" t="s">
        <v>1</v>
      </c>
      <c r="F479" s="256" t="s">
        <v>722</v>
      </c>
      <c r="G479" s="253"/>
      <c r="H479" s="257">
        <v>4.6609999999999996</v>
      </c>
      <c r="I479" s="258"/>
      <c r="J479" s="253"/>
      <c r="K479" s="253"/>
      <c r="L479" s="259"/>
      <c r="M479" s="260"/>
      <c r="N479" s="261"/>
      <c r="O479" s="261"/>
      <c r="P479" s="261"/>
      <c r="Q479" s="261"/>
      <c r="R479" s="261"/>
      <c r="S479" s="261"/>
      <c r="T479" s="26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63" t="s">
        <v>197</v>
      </c>
      <c r="AU479" s="263" t="s">
        <v>113</v>
      </c>
      <c r="AV479" s="13" t="s">
        <v>113</v>
      </c>
      <c r="AW479" s="13" t="s">
        <v>32</v>
      </c>
      <c r="AX479" s="13" t="s">
        <v>76</v>
      </c>
      <c r="AY479" s="263" t="s">
        <v>136</v>
      </c>
    </row>
    <row r="480" s="13" customFormat="1">
      <c r="A480" s="13"/>
      <c r="B480" s="252"/>
      <c r="C480" s="253"/>
      <c r="D480" s="254" t="s">
        <v>197</v>
      </c>
      <c r="E480" s="255" t="s">
        <v>1</v>
      </c>
      <c r="F480" s="256" t="s">
        <v>723</v>
      </c>
      <c r="G480" s="253"/>
      <c r="H480" s="257">
        <v>53.07</v>
      </c>
      <c r="I480" s="258"/>
      <c r="J480" s="253"/>
      <c r="K480" s="253"/>
      <c r="L480" s="259"/>
      <c r="M480" s="260"/>
      <c r="N480" s="261"/>
      <c r="O480" s="261"/>
      <c r="P480" s="261"/>
      <c r="Q480" s="261"/>
      <c r="R480" s="261"/>
      <c r="S480" s="261"/>
      <c r="T480" s="26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3" t="s">
        <v>197</v>
      </c>
      <c r="AU480" s="263" t="s">
        <v>113</v>
      </c>
      <c r="AV480" s="13" t="s">
        <v>113</v>
      </c>
      <c r="AW480" s="13" t="s">
        <v>32</v>
      </c>
      <c r="AX480" s="13" t="s">
        <v>76</v>
      </c>
      <c r="AY480" s="263" t="s">
        <v>136</v>
      </c>
    </row>
    <row r="481" s="13" customFormat="1">
      <c r="A481" s="13"/>
      <c r="B481" s="252"/>
      <c r="C481" s="253"/>
      <c r="D481" s="254" t="s">
        <v>197</v>
      </c>
      <c r="E481" s="255" t="s">
        <v>1</v>
      </c>
      <c r="F481" s="256" t="s">
        <v>724</v>
      </c>
      <c r="G481" s="253"/>
      <c r="H481" s="257">
        <v>-4.25</v>
      </c>
      <c r="I481" s="258"/>
      <c r="J481" s="253"/>
      <c r="K481" s="253"/>
      <c r="L481" s="259"/>
      <c r="M481" s="260"/>
      <c r="N481" s="261"/>
      <c r="O481" s="261"/>
      <c r="P481" s="261"/>
      <c r="Q481" s="261"/>
      <c r="R481" s="261"/>
      <c r="S481" s="261"/>
      <c r="T481" s="26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63" t="s">
        <v>197</v>
      </c>
      <c r="AU481" s="263" t="s">
        <v>113</v>
      </c>
      <c r="AV481" s="13" t="s">
        <v>113</v>
      </c>
      <c r="AW481" s="13" t="s">
        <v>32</v>
      </c>
      <c r="AX481" s="13" t="s">
        <v>76</v>
      </c>
      <c r="AY481" s="263" t="s">
        <v>136</v>
      </c>
    </row>
    <row r="482" s="13" customFormat="1">
      <c r="A482" s="13"/>
      <c r="B482" s="252"/>
      <c r="C482" s="253"/>
      <c r="D482" s="254" t="s">
        <v>197</v>
      </c>
      <c r="E482" s="255" t="s">
        <v>1</v>
      </c>
      <c r="F482" s="256" t="s">
        <v>725</v>
      </c>
      <c r="G482" s="253"/>
      <c r="H482" s="257">
        <v>13.571999999999999</v>
      </c>
      <c r="I482" s="258"/>
      <c r="J482" s="253"/>
      <c r="K482" s="253"/>
      <c r="L482" s="259"/>
      <c r="M482" s="260"/>
      <c r="N482" s="261"/>
      <c r="O482" s="261"/>
      <c r="P482" s="261"/>
      <c r="Q482" s="261"/>
      <c r="R482" s="261"/>
      <c r="S482" s="261"/>
      <c r="T482" s="26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63" t="s">
        <v>197</v>
      </c>
      <c r="AU482" s="263" t="s">
        <v>113</v>
      </c>
      <c r="AV482" s="13" t="s">
        <v>113</v>
      </c>
      <c r="AW482" s="13" t="s">
        <v>32</v>
      </c>
      <c r="AX482" s="13" t="s">
        <v>76</v>
      </c>
      <c r="AY482" s="263" t="s">
        <v>136</v>
      </c>
    </row>
    <row r="483" s="13" customFormat="1">
      <c r="A483" s="13"/>
      <c r="B483" s="252"/>
      <c r="C483" s="253"/>
      <c r="D483" s="254" t="s">
        <v>197</v>
      </c>
      <c r="E483" s="255" t="s">
        <v>1</v>
      </c>
      <c r="F483" s="256" t="s">
        <v>726</v>
      </c>
      <c r="G483" s="253"/>
      <c r="H483" s="257">
        <v>-4.7999999999999998</v>
      </c>
      <c r="I483" s="258"/>
      <c r="J483" s="253"/>
      <c r="K483" s="253"/>
      <c r="L483" s="259"/>
      <c r="M483" s="260"/>
      <c r="N483" s="261"/>
      <c r="O483" s="261"/>
      <c r="P483" s="261"/>
      <c r="Q483" s="261"/>
      <c r="R483" s="261"/>
      <c r="S483" s="261"/>
      <c r="T483" s="26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63" t="s">
        <v>197</v>
      </c>
      <c r="AU483" s="263" t="s">
        <v>113</v>
      </c>
      <c r="AV483" s="13" t="s">
        <v>113</v>
      </c>
      <c r="AW483" s="13" t="s">
        <v>32</v>
      </c>
      <c r="AX483" s="13" t="s">
        <v>76</v>
      </c>
      <c r="AY483" s="263" t="s">
        <v>136</v>
      </c>
    </row>
    <row r="484" s="13" customFormat="1">
      <c r="A484" s="13"/>
      <c r="B484" s="252"/>
      <c r="C484" s="253"/>
      <c r="D484" s="254" t="s">
        <v>197</v>
      </c>
      <c r="E484" s="255" t="s">
        <v>1</v>
      </c>
      <c r="F484" s="256" t="s">
        <v>727</v>
      </c>
      <c r="G484" s="253"/>
      <c r="H484" s="257">
        <v>18.443999999999999</v>
      </c>
      <c r="I484" s="258"/>
      <c r="J484" s="253"/>
      <c r="K484" s="253"/>
      <c r="L484" s="259"/>
      <c r="M484" s="260"/>
      <c r="N484" s="261"/>
      <c r="O484" s="261"/>
      <c r="P484" s="261"/>
      <c r="Q484" s="261"/>
      <c r="R484" s="261"/>
      <c r="S484" s="261"/>
      <c r="T484" s="26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63" t="s">
        <v>197</v>
      </c>
      <c r="AU484" s="263" t="s">
        <v>113</v>
      </c>
      <c r="AV484" s="13" t="s">
        <v>113</v>
      </c>
      <c r="AW484" s="13" t="s">
        <v>32</v>
      </c>
      <c r="AX484" s="13" t="s">
        <v>76</v>
      </c>
      <c r="AY484" s="263" t="s">
        <v>136</v>
      </c>
    </row>
    <row r="485" s="13" customFormat="1">
      <c r="A485" s="13"/>
      <c r="B485" s="252"/>
      <c r="C485" s="253"/>
      <c r="D485" s="254" t="s">
        <v>197</v>
      </c>
      <c r="E485" s="255" t="s">
        <v>1</v>
      </c>
      <c r="F485" s="256" t="s">
        <v>728</v>
      </c>
      <c r="G485" s="253"/>
      <c r="H485" s="257">
        <v>-7.54</v>
      </c>
      <c r="I485" s="258"/>
      <c r="J485" s="253"/>
      <c r="K485" s="253"/>
      <c r="L485" s="259"/>
      <c r="M485" s="260"/>
      <c r="N485" s="261"/>
      <c r="O485" s="261"/>
      <c r="P485" s="261"/>
      <c r="Q485" s="261"/>
      <c r="R485" s="261"/>
      <c r="S485" s="261"/>
      <c r="T485" s="26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63" t="s">
        <v>197</v>
      </c>
      <c r="AU485" s="263" t="s">
        <v>113</v>
      </c>
      <c r="AV485" s="13" t="s">
        <v>113</v>
      </c>
      <c r="AW485" s="13" t="s">
        <v>32</v>
      </c>
      <c r="AX485" s="13" t="s">
        <v>76</v>
      </c>
      <c r="AY485" s="263" t="s">
        <v>136</v>
      </c>
    </row>
    <row r="486" s="13" customFormat="1">
      <c r="A486" s="13"/>
      <c r="B486" s="252"/>
      <c r="C486" s="253"/>
      <c r="D486" s="254" t="s">
        <v>197</v>
      </c>
      <c r="E486" s="255" t="s">
        <v>1</v>
      </c>
      <c r="F486" s="256" t="s">
        <v>729</v>
      </c>
      <c r="G486" s="253"/>
      <c r="H486" s="257">
        <v>53.128</v>
      </c>
      <c r="I486" s="258"/>
      <c r="J486" s="253"/>
      <c r="K486" s="253"/>
      <c r="L486" s="259"/>
      <c r="M486" s="260"/>
      <c r="N486" s="261"/>
      <c r="O486" s="261"/>
      <c r="P486" s="261"/>
      <c r="Q486" s="261"/>
      <c r="R486" s="261"/>
      <c r="S486" s="261"/>
      <c r="T486" s="26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63" t="s">
        <v>197</v>
      </c>
      <c r="AU486" s="263" t="s">
        <v>113</v>
      </c>
      <c r="AV486" s="13" t="s">
        <v>113</v>
      </c>
      <c r="AW486" s="13" t="s">
        <v>32</v>
      </c>
      <c r="AX486" s="13" t="s">
        <v>76</v>
      </c>
      <c r="AY486" s="263" t="s">
        <v>136</v>
      </c>
    </row>
    <row r="487" s="13" customFormat="1">
      <c r="A487" s="13"/>
      <c r="B487" s="252"/>
      <c r="C487" s="253"/>
      <c r="D487" s="254" t="s">
        <v>197</v>
      </c>
      <c r="E487" s="255" t="s">
        <v>1</v>
      </c>
      <c r="F487" s="256" t="s">
        <v>730</v>
      </c>
      <c r="G487" s="253"/>
      <c r="H487" s="257">
        <v>-10.98</v>
      </c>
      <c r="I487" s="258"/>
      <c r="J487" s="253"/>
      <c r="K487" s="253"/>
      <c r="L487" s="259"/>
      <c r="M487" s="260"/>
      <c r="N487" s="261"/>
      <c r="O487" s="261"/>
      <c r="P487" s="261"/>
      <c r="Q487" s="261"/>
      <c r="R487" s="261"/>
      <c r="S487" s="261"/>
      <c r="T487" s="26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63" t="s">
        <v>197</v>
      </c>
      <c r="AU487" s="263" t="s">
        <v>113</v>
      </c>
      <c r="AV487" s="13" t="s">
        <v>113</v>
      </c>
      <c r="AW487" s="13" t="s">
        <v>32</v>
      </c>
      <c r="AX487" s="13" t="s">
        <v>76</v>
      </c>
      <c r="AY487" s="263" t="s">
        <v>136</v>
      </c>
    </row>
    <row r="488" s="13" customFormat="1">
      <c r="A488" s="13"/>
      <c r="B488" s="252"/>
      <c r="C488" s="253"/>
      <c r="D488" s="254" t="s">
        <v>197</v>
      </c>
      <c r="E488" s="255" t="s">
        <v>1</v>
      </c>
      <c r="F488" s="256" t="s">
        <v>731</v>
      </c>
      <c r="G488" s="253"/>
      <c r="H488" s="257">
        <v>50.981999999999999</v>
      </c>
      <c r="I488" s="258"/>
      <c r="J488" s="253"/>
      <c r="K488" s="253"/>
      <c r="L488" s="259"/>
      <c r="M488" s="260"/>
      <c r="N488" s="261"/>
      <c r="O488" s="261"/>
      <c r="P488" s="261"/>
      <c r="Q488" s="261"/>
      <c r="R488" s="261"/>
      <c r="S488" s="261"/>
      <c r="T488" s="26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63" t="s">
        <v>197</v>
      </c>
      <c r="AU488" s="263" t="s">
        <v>113</v>
      </c>
      <c r="AV488" s="13" t="s">
        <v>113</v>
      </c>
      <c r="AW488" s="13" t="s">
        <v>32</v>
      </c>
      <c r="AX488" s="13" t="s">
        <v>76</v>
      </c>
      <c r="AY488" s="263" t="s">
        <v>136</v>
      </c>
    </row>
    <row r="489" s="13" customFormat="1">
      <c r="A489" s="13"/>
      <c r="B489" s="252"/>
      <c r="C489" s="253"/>
      <c r="D489" s="254" t="s">
        <v>197</v>
      </c>
      <c r="E489" s="255" t="s">
        <v>1</v>
      </c>
      <c r="F489" s="256" t="s">
        <v>732</v>
      </c>
      <c r="G489" s="253"/>
      <c r="H489" s="257">
        <v>-5.375</v>
      </c>
      <c r="I489" s="258"/>
      <c r="J489" s="253"/>
      <c r="K489" s="253"/>
      <c r="L489" s="259"/>
      <c r="M489" s="260"/>
      <c r="N489" s="261"/>
      <c r="O489" s="261"/>
      <c r="P489" s="261"/>
      <c r="Q489" s="261"/>
      <c r="R489" s="261"/>
      <c r="S489" s="261"/>
      <c r="T489" s="26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63" t="s">
        <v>197</v>
      </c>
      <c r="AU489" s="263" t="s">
        <v>113</v>
      </c>
      <c r="AV489" s="13" t="s">
        <v>113</v>
      </c>
      <c r="AW489" s="13" t="s">
        <v>32</v>
      </c>
      <c r="AX489" s="13" t="s">
        <v>76</v>
      </c>
      <c r="AY489" s="263" t="s">
        <v>136</v>
      </c>
    </row>
    <row r="490" s="13" customFormat="1">
      <c r="A490" s="13"/>
      <c r="B490" s="252"/>
      <c r="C490" s="253"/>
      <c r="D490" s="254" t="s">
        <v>197</v>
      </c>
      <c r="E490" s="255" t="s">
        <v>1</v>
      </c>
      <c r="F490" s="256" t="s">
        <v>733</v>
      </c>
      <c r="G490" s="253"/>
      <c r="H490" s="257">
        <v>36.25</v>
      </c>
      <c r="I490" s="258"/>
      <c r="J490" s="253"/>
      <c r="K490" s="253"/>
      <c r="L490" s="259"/>
      <c r="M490" s="260"/>
      <c r="N490" s="261"/>
      <c r="O490" s="261"/>
      <c r="P490" s="261"/>
      <c r="Q490" s="261"/>
      <c r="R490" s="261"/>
      <c r="S490" s="261"/>
      <c r="T490" s="26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63" t="s">
        <v>197</v>
      </c>
      <c r="AU490" s="263" t="s">
        <v>113</v>
      </c>
      <c r="AV490" s="13" t="s">
        <v>113</v>
      </c>
      <c r="AW490" s="13" t="s">
        <v>32</v>
      </c>
      <c r="AX490" s="13" t="s">
        <v>76</v>
      </c>
      <c r="AY490" s="263" t="s">
        <v>136</v>
      </c>
    </row>
    <row r="491" s="13" customFormat="1">
      <c r="A491" s="13"/>
      <c r="B491" s="252"/>
      <c r="C491" s="253"/>
      <c r="D491" s="254" t="s">
        <v>197</v>
      </c>
      <c r="E491" s="255" t="s">
        <v>1</v>
      </c>
      <c r="F491" s="256" t="s">
        <v>734</v>
      </c>
      <c r="G491" s="253"/>
      <c r="H491" s="257">
        <v>-1.99</v>
      </c>
      <c r="I491" s="258"/>
      <c r="J491" s="253"/>
      <c r="K491" s="253"/>
      <c r="L491" s="259"/>
      <c r="M491" s="260"/>
      <c r="N491" s="261"/>
      <c r="O491" s="261"/>
      <c r="P491" s="261"/>
      <c r="Q491" s="261"/>
      <c r="R491" s="261"/>
      <c r="S491" s="261"/>
      <c r="T491" s="26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63" t="s">
        <v>197</v>
      </c>
      <c r="AU491" s="263" t="s">
        <v>113</v>
      </c>
      <c r="AV491" s="13" t="s">
        <v>113</v>
      </c>
      <c r="AW491" s="13" t="s">
        <v>32</v>
      </c>
      <c r="AX491" s="13" t="s">
        <v>76</v>
      </c>
      <c r="AY491" s="263" t="s">
        <v>136</v>
      </c>
    </row>
    <row r="492" s="13" customFormat="1">
      <c r="A492" s="13"/>
      <c r="B492" s="252"/>
      <c r="C492" s="253"/>
      <c r="D492" s="254" t="s">
        <v>197</v>
      </c>
      <c r="E492" s="255" t="s">
        <v>1</v>
      </c>
      <c r="F492" s="256" t="s">
        <v>292</v>
      </c>
      <c r="G492" s="253"/>
      <c r="H492" s="257">
        <v>114.19</v>
      </c>
      <c r="I492" s="258"/>
      <c r="J492" s="253"/>
      <c r="K492" s="253"/>
      <c r="L492" s="259"/>
      <c r="M492" s="260"/>
      <c r="N492" s="261"/>
      <c r="O492" s="261"/>
      <c r="P492" s="261"/>
      <c r="Q492" s="261"/>
      <c r="R492" s="261"/>
      <c r="S492" s="261"/>
      <c r="T492" s="26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63" t="s">
        <v>197</v>
      </c>
      <c r="AU492" s="263" t="s">
        <v>113</v>
      </c>
      <c r="AV492" s="13" t="s">
        <v>113</v>
      </c>
      <c r="AW492" s="13" t="s">
        <v>32</v>
      </c>
      <c r="AX492" s="13" t="s">
        <v>76</v>
      </c>
      <c r="AY492" s="263" t="s">
        <v>136</v>
      </c>
    </row>
    <row r="493" s="16" customFormat="1">
      <c r="A493" s="16"/>
      <c r="B493" s="295"/>
      <c r="C493" s="296"/>
      <c r="D493" s="254" t="s">
        <v>197</v>
      </c>
      <c r="E493" s="297" t="s">
        <v>1</v>
      </c>
      <c r="F493" s="298" t="s">
        <v>261</v>
      </c>
      <c r="G493" s="296"/>
      <c r="H493" s="299">
        <v>407.44400000000002</v>
      </c>
      <c r="I493" s="300"/>
      <c r="J493" s="296"/>
      <c r="K493" s="296"/>
      <c r="L493" s="301"/>
      <c r="M493" s="302"/>
      <c r="N493" s="303"/>
      <c r="O493" s="303"/>
      <c r="P493" s="303"/>
      <c r="Q493" s="303"/>
      <c r="R493" s="303"/>
      <c r="S493" s="303"/>
      <c r="T493" s="304"/>
      <c r="U493" s="16"/>
      <c r="V493" s="16"/>
      <c r="W493" s="16"/>
      <c r="X493" s="16"/>
      <c r="Y493" s="16"/>
      <c r="Z493" s="16"/>
      <c r="AA493" s="16"/>
      <c r="AB493" s="16"/>
      <c r="AC493" s="16"/>
      <c r="AD493" s="16"/>
      <c r="AE493" s="16"/>
      <c r="AT493" s="305" t="s">
        <v>197</v>
      </c>
      <c r="AU493" s="305" t="s">
        <v>113</v>
      </c>
      <c r="AV493" s="16" t="s">
        <v>165</v>
      </c>
      <c r="AW493" s="16" t="s">
        <v>32</v>
      </c>
      <c r="AX493" s="16" t="s">
        <v>76</v>
      </c>
      <c r="AY493" s="305" t="s">
        <v>136</v>
      </c>
    </row>
    <row r="494" s="14" customFormat="1">
      <c r="A494" s="14"/>
      <c r="B494" s="274"/>
      <c r="C494" s="275"/>
      <c r="D494" s="254" t="s">
        <v>197</v>
      </c>
      <c r="E494" s="276" t="s">
        <v>1</v>
      </c>
      <c r="F494" s="277" t="s">
        <v>293</v>
      </c>
      <c r="G494" s="275"/>
      <c r="H494" s="276" t="s">
        <v>1</v>
      </c>
      <c r="I494" s="278"/>
      <c r="J494" s="275"/>
      <c r="K494" s="275"/>
      <c r="L494" s="279"/>
      <c r="M494" s="280"/>
      <c r="N494" s="281"/>
      <c r="O494" s="281"/>
      <c r="P494" s="281"/>
      <c r="Q494" s="281"/>
      <c r="R494" s="281"/>
      <c r="S494" s="281"/>
      <c r="T494" s="28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83" t="s">
        <v>197</v>
      </c>
      <c r="AU494" s="283" t="s">
        <v>113</v>
      </c>
      <c r="AV494" s="14" t="s">
        <v>84</v>
      </c>
      <c r="AW494" s="14" t="s">
        <v>32</v>
      </c>
      <c r="AX494" s="14" t="s">
        <v>76</v>
      </c>
      <c r="AY494" s="283" t="s">
        <v>136</v>
      </c>
    </row>
    <row r="495" s="13" customFormat="1">
      <c r="A495" s="13"/>
      <c r="B495" s="252"/>
      <c r="C495" s="253"/>
      <c r="D495" s="254" t="s">
        <v>197</v>
      </c>
      <c r="E495" s="255" t="s">
        <v>1</v>
      </c>
      <c r="F495" s="256" t="s">
        <v>735</v>
      </c>
      <c r="G495" s="253"/>
      <c r="H495" s="257">
        <v>10.555999999999999</v>
      </c>
      <c r="I495" s="258"/>
      <c r="J495" s="253"/>
      <c r="K495" s="253"/>
      <c r="L495" s="259"/>
      <c r="M495" s="260"/>
      <c r="N495" s="261"/>
      <c r="O495" s="261"/>
      <c r="P495" s="261"/>
      <c r="Q495" s="261"/>
      <c r="R495" s="261"/>
      <c r="S495" s="261"/>
      <c r="T495" s="26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63" t="s">
        <v>197</v>
      </c>
      <c r="AU495" s="263" t="s">
        <v>113</v>
      </c>
      <c r="AV495" s="13" t="s">
        <v>113</v>
      </c>
      <c r="AW495" s="13" t="s">
        <v>32</v>
      </c>
      <c r="AX495" s="13" t="s">
        <v>76</v>
      </c>
      <c r="AY495" s="263" t="s">
        <v>136</v>
      </c>
    </row>
    <row r="496" s="13" customFormat="1">
      <c r="A496" s="13"/>
      <c r="B496" s="252"/>
      <c r="C496" s="253"/>
      <c r="D496" s="254" t="s">
        <v>197</v>
      </c>
      <c r="E496" s="255" t="s">
        <v>1</v>
      </c>
      <c r="F496" s="256" t="s">
        <v>736</v>
      </c>
      <c r="G496" s="253"/>
      <c r="H496" s="257">
        <v>2.4990000000000001</v>
      </c>
      <c r="I496" s="258"/>
      <c r="J496" s="253"/>
      <c r="K496" s="253"/>
      <c r="L496" s="259"/>
      <c r="M496" s="260"/>
      <c r="N496" s="261"/>
      <c r="O496" s="261"/>
      <c r="P496" s="261"/>
      <c r="Q496" s="261"/>
      <c r="R496" s="261"/>
      <c r="S496" s="261"/>
      <c r="T496" s="26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63" t="s">
        <v>197</v>
      </c>
      <c r="AU496" s="263" t="s">
        <v>113</v>
      </c>
      <c r="AV496" s="13" t="s">
        <v>113</v>
      </c>
      <c r="AW496" s="13" t="s">
        <v>32</v>
      </c>
      <c r="AX496" s="13" t="s">
        <v>76</v>
      </c>
      <c r="AY496" s="263" t="s">
        <v>136</v>
      </c>
    </row>
    <row r="497" s="13" customFormat="1">
      <c r="A497" s="13"/>
      <c r="B497" s="252"/>
      <c r="C497" s="253"/>
      <c r="D497" s="254" t="s">
        <v>197</v>
      </c>
      <c r="E497" s="255" t="s">
        <v>1</v>
      </c>
      <c r="F497" s="256" t="s">
        <v>737</v>
      </c>
      <c r="G497" s="253"/>
      <c r="H497" s="257">
        <v>10.452</v>
      </c>
      <c r="I497" s="258"/>
      <c r="J497" s="253"/>
      <c r="K497" s="253"/>
      <c r="L497" s="259"/>
      <c r="M497" s="260"/>
      <c r="N497" s="261"/>
      <c r="O497" s="261"/>
      <c r="P497" s="261"/>
      <c r="Q497" s="261"/>
      <c r="R497" s="261"/>
      <c r="S497" s="261"/>
      <c r="T497" s="26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63" t="s">
        <v>197</v>
      </c>
      <c r="AU497" s="263" t="s">
        <v>113</v>
      </c>
      <c r="AV497" s="13" t="s">
        <v>113</v>
      </c>
      <c r="AW497" s="13" t="s">
        <v>32</v>
      </c>
      <c r="AX497" s="13" t="s">
        <v>76</v>
      </c>
      <c r="AY497" s="263" t="s">
        <v>136</v>
      </c>
    </row>
    <row r="498" s="13" customFormat="1">
      <c r="A498" s="13"/>
      <c r="B498" s="252"/>
      <c r="C498" s="253"/>
      <c r="D498" s="254" t="s">
        <v>197</v>
      </c>
      <c r="E498" s="255" t="s">
        <v>1</v>
      </c>
      <c r="F498" s="256" t="s">
        <v>738</v>
      </c>
      <c r="G498" s="253"/>
      <c r="H498" s="257">
        <v>36.247999999999998</v>
      </c>
      <c r="I498" s="258"/>
      <c r="J498" s="253"/>
      <c r="K498" s="253"/>
      <c r="L498" s="259"/>
      <c r="M498" s="260"/>
      <c r="N498" s="261"/>
      <c r="O498" s="261"/>
      <c r="P498" s="261"/>
      <c r="Q498" s="261"/>
      <c r="R498" s="261"/>
      <c r="S498" s="261"/>
      <c r="T498" s="26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63" t="s">
        <v>197</v>
      </c>
      <c r="AU498" s="263" t="s">
        <v>113</v>
      </c>
      <c r="AV498" s="13" t="s">
        <v>113</v>
      </c>
      <c r="AW498" s="13" t="s">
        <v>32</v>
      </c>
      <c r="AX498" s="13" t="s">
        <v>76</v>
      </c>
      <c r="AY498" s="263" t="s">
        <v>136</v>
      </c>
    </row>
    <row r="499" s="13" customFormat="1">
      <c r="A499" s="13"/>
      <c r="B499" s="252"/>
      <c r="C499" s="253"/>
      <c r="D499" s="254" t="s">
        <v>197</v>
      </c>
      <c r="E499" s="255" t="s">
        <v>1</v>
      </c>
      <c r="F499" s="256" t="s">
        <v>739</v>
      </c>
      <c r="G499" s="253"/>
      <c r="H499" s="257">
        <v>11.244999999999999</v>
      </c>
      <c r="I499" s="258"/>
      <c r="J499" s="253"/>
      <c r="K499" s="253"/>
      <c r="L499" s="259"/>
      <c r="M499" s="260"/>
      <c r="N499" s="261"/>
      <c r="O499" s="261"/>
      <c r="P499" s="261"/>
      <c r="Q499" s="261"/>
      <c r="R499" s="261"/>
      <c r="S499" s="261"/>
      <c r="T499" s="26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63" t="s">
        <v>197</v>
      </c>
      <c r="AU499" s="263" t="s">
        <v>113</v>
      </c>
      <c r="AV499" s="13" t="s">
        <v>113</v>
      </c>
      <c r="AW499" s="13" t="s">
        <v>32</v>
      </c>
      <c r="AX499" s="13" t="s">
        <v>76</v>
      </c>
      <c r="AY499" s="263" t="s">
        <v>136</v>
      </c>
    </row>
    <row r="500" s="13" customFormat="1">
      <c r="A500" s="13"/>
      <c r="B500" s="252"/>
      <c r="C500" s="253"/>
      <c r="D500" s="254" t="s">
        <v>197</v>
      </c>
      <c r="E500" s="255" t="s">
        <v>1</v>
      </c>
      <c r="F500" s="256" t="s">
        <v>740</v>
      </c>
      <c r="G500" s="253"/>
      <c r="H500" s="257">
        <v>3.71</v>
      </c>
      <c r="I500" s="258"/>
      <c r="J500" s="253"/>
      <c r="K500" s="253"/>
      <c r="L500" s="259"/>
      <c r="M500" s="260"/>
      <c r="N500" s="261"/>
      <c r="O500" s="261"/>
      <c r="P500" s="261"/>
      <c r="Q500" s="261"/>
      <c r="R500" s="261"/>
      <c r="S500" s="261"/>
      <c r="T500" s="26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63" t="s">
        <v>197</v>
      </c>
      <c r="AU500" s="263" t="s">
        <v>113</v>
      </c>
      <c r="AV500" s="13" t="s">
        <v>113</v>
      </c>
      <c r="AW500" s="13" t="s">
        <v>32</v>
      </c>
      <c r="AX500" s="13" t="s">
        <v>76</v>
      </c>
      <c r="AY500" s="263" t="s">
        <v>136</v>
      </c>
    </row>
    <row r="501" s="13" customFormat="1">
      <c r="A501" s="13"/>
      <c r="B501" s="252"/>
      <c r="C501" s="253"/>
      <c r="D501" s="254" t="s">
        <v>197</v>
      </c>
      <c r="E501" s="255" t="s">
        <v>1</v>
      </c>
      <c r="F501" s="256" t="s">
        <v>741</v>
      </c>
      <c r="G501" s="253"/>
      <c r="H501" s="257">
        <v>20.852</v>
      </c>
      <c r="I501" s="258"/>
      <c r="J501" s="253"/>
      <c r="K501" s="253"/>
      <c r="L501" s="259"/>
      <c r="M501" s="260"/>
      <c r="N501" s="261"/>
      <c r="O501" s="261"/>
      <c r="P501" s="261"/>
      <c r="Q501" s="261"/>
      <c r="R501" s="261"/>
      <c r="S501" s="261"/>
      <c r="T501" s="26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63" t="s">
        <v>197</v>
      </c>
      <c r="AU501" s="263" t="s">
        <v>113</v>
      </c>
      <c r="AV501" s="13" t="s">
        <v>113</v>
      </c>
      <c r="AW501" s="13" t="s">
        <v>32</v>
      </c>
      <c r="AX501" s="13" t="s">
        <v>76</v>
      </c>
      <c r="AY501" s="263" t="s">
        <v>136</v>
      </c>
    </row>
    <row r="502" s="13" customFormat="1">
      <c r="A502" s="13"/>
      <c r="B502" s="252"/>
      <c r="C502" s="253"/>
      <c r="D502" s="254" t="s">
        <v>197</v>
      </c>
      <c r="E502" s="255" t="s">
        <v>1</v>
      </c>
      <c r="F502" s="256" t="s">
        <v>742</v>
      </c>
      <c r="G502" s="253"/>
      <c r="H502" s="257">
        <v>-8</v>
      </c>
      <c r="I502" s="258"/>
      <c r="J502" s="253"/>
      <c r="K502" s="253"/>
      <c r="L502" s="259"/>
      <c r="M502" s="260"/>
      <c r="N502" s="261"/>
      <c r="O502" s="261"/>
      <c r="P502" s="261"/>
      <c r="Q502" s="261"/>
      <c r="R502" s="261"/>
      <c r="S502" s="261"/>
      <c r="T502" s="26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63" t="s">
        <v>197</v>
      </c>
      <c r="AU502" s="263" t="s">
        <v>113</v>
      </c>
      <c r="AV502" s="13" t="s">
        <v>113</v>
      </c>
      <c r="AW502" s="13" t="s">
        <v>32</v>
      </c>
      <c r="AX502" s="13" t="s">
        <v>76</v>
      </c>
      <c r="AY502" s="263" t="s">
        <v>136</v>
      </c>
    </row>
    <row r="503" s="13" customFormat="1">
      <c r="A503" s="13"/>
      <c r="B503" s="252"/>
      <c r="C503" s="253"/>
      <c r="D503" s="254" t="s">
        <v>197</v>
      </c>
      <c r="E503" s="255" t="s">
        <v>1</v>
      </c>
      <c r="F503" s="256" t="s">
        <v>743</v>
      </c>
      <c r="G503" s="253"/>
      <c r="H503" s="257">
        <v>6.492</v>
      </c>
      <c r="I503" s="258"/>
      <c r="J503" s="253"/>
      <c r="K503" s="253"/>
      <c r="L503" s="259"/>
      <c r="M503" s="260"/>
      <c r="N503" s="261"/>
      <c r="O503" s="261"/>
      <c r="P503" s="261"/>
      <c r="Q503" s="261"/>
      <c r="R503" s="261"/>
      <c r="S503" s="261"/>
      <c r="T503" s="26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63" t="s">
        <v>197</v>
      </c>
      <c r="AU503" s="263" t="s">
        <v>113</v>
      </c>
      <c r="AV503" s="13" t="s">
        <v>113</v>
      </c>
      <c r="AW503" s="13" t="s">
        <v>32</v>
      </c>
      <c r="AX503" s="13" t="s">
        <v>76</v>
      </c>
      <c r="AY503" s="263" t="s">
        <v>136</v>
      </c>
    </row>
    <row r="504" s="13" customFormat="1">
      <c r="A504" s="13"/>
      <c r="B504" s="252"/>
      <c r="C504" s="253"/>
      <c r="D504" s="254" t="s">
        <v>197</v>
      </c>
      <c r="E504" s="255" t="s">
        <v>1</v>
      </c>
      <c r="F504" s="256" t="s">
        <v>744</v>
      </c>
      <c r="G504" s="253"/>
      <c r="H504" s="257">
        <v>3.0259999999999998</v>
      </c>
      <c r="I504" s="258"/>
      <c r="J504" s="253"/>
      <c r="K504" s="253"/>
      <c r="L504" s="259"/>
      <c r="M504" s="260"/>
      <c r="N504" s="261"/>
      <c r="O504" s="261"/>
      <c r="P504" s="261"/>
      <c r="Q504" s="261"/>
      <c r="R504" s="261"/>
      <c r="S504" s="261"/>
      <c r="T504" s="26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63" t="s">
        <v>197</v>
      </c>
      <c r="AU504" s="263" t="s">
        <v>113</v>
      </c>
      <c r="AV504" s="13" t="s">
        <v>113</v>
      </c>
      <c r="AW504" s="13" t="s">
        <v>32</v>
      </c>
      <c r="AX504" s="13" t="s">
        <v>76</v>
      </c>
      <c r="AY504" s="263" t="s">
        <v>136</v>
      </c>
    </row>
    <row r="505" s="13" customFormat="1">
      <c r="A505" s="13"/>
      <c r="B505" s="252"/>
      <c r="C505" s="253"/>
      <c r="D505" s="254" t="s">
        <v>197</v>
      </c>
      <c r="E505" s="255" t="s">
        <v>1</v>
      </c>
      <c r="F505" s="256" t="s">
        <v>745</v>
      </c>
      <c r="G505" s="253"/>
      <c r="H505" s="257">
        <v>46.799999999999997</v>
      </c>
      <c r="I505" s="258"/>
      <c r="J505" s="253"/>
      <c r="K505" s="253"/>
      <c r="L505" s="259"/>
      <c r="M505" s="260"/>
      <c r="N505" s="261"/>
      <c r="O505" s="261"/>
      <c r="P505" s="261"/>
      <c r="Q505" s="261"/>
      <c r="R505" s="261"/>
      <c r="S505" s="261"/>
      <c r="T505" s="26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63" t="s">
        <v>197</v>
      </c>
      <c r="AU505" s="263" t="s">
        <v>113</v>
      </c>
      <c r="AV505" s="13" t="s">
        <v>113</v>
      </c>
      <c r="AW505" s="13" t="s">
        <v>32</v>
      </c>
      <c r="AX505" s="13" t="s">
        <v>76</v>
      </c>
      <c r="AY505" s="263" t="s">
        <v>136</v>
      </c>
    </row>
    <row r="506" s="13" customFormat="1">
      <c r="A506" s="13"/>
      <c r="B506" s="252"/>
      <c r="C506" s="253"/>
      <c r="D506" s="254" t="s">
        <v>197</v>
      </c>
      <c r="E506" s="255" t="s">
        <v>1</v>
      </c>
      <c r="F506" s="256" t="s">
        <v>746</v>
      </c>
      <c r="G506" s="253"/>
      <c r="H506" s="257">
        <v>68.640000000000001</v>
      </c>
      <c r="I506" s="258"/>
      <c r="J506" s="253"/>
      <c r="K506" s="253"/>
      <c r="L506" s="259"/>
      <c r="M506" s="260"/>
      <c r="N506" s="261"/>
      <c r="O506" s="261"/>
      <c r="P506" s="261"/>
      <c r="Q506" s="261"/>
      <c r="R506" s="261"/>
      <c r="S506" s="261"/>
      <c r="T506" s="26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63" t="s">
        <v>197</v>
      </c>
      <c r="AU506" s="263" t="s">
        <v>113</v>
      </c>
      <c r="AV506" s="13" t="s">
        <v>113</v>
      </c>
      <c r="AW506" s="13" t="s">
        <v>32</v>
      </c>
      <c r="AX506" s="13" t="s">
        <v>76</v>
      </c>
      <c r="AY506" s="263" t="s">
        <v>136</v>
      </c>
    </row>
    <row r="507" s="13" customFormat="1">
      <c r="A507" s="13"/>
      <c r="B507" s="252"/>
      <c r="C507" s="253"/>
      <c r="D507" s="254" t="s">
        <v>197</v>
      </c>
      <c r="E507" s="255" t="s">
        <v>1</v>
      </c>
      <c r="F507" s="256" t="s">
        <v>747</v>
      </c>
      <c r="G507" s="253"/>
      <c r="H507" s="257">
        <v>23.399999999999999</v>
      </c>
      <c r="I507" s="258"/>
      <c r="J507" s="253"/>
      <c r="K507" s="253"/>
      <c r="L507" s="259"/>
      <c r="M507" s="260"/>
      <c r="N507" s="261"/>
      <c r="O507" s="261"/>
      <c r="P507" s="261"/>
      <c r="Q507" s="261"/>
      <c r="R507" s="261"/>
      <c r="S507" s="261"/>
      <c r="T507" s="26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63" t="s">
        <v>197</v>
      </c>
      <c r="AU507" s="263" t="s">
        <v>113</v>
      </c>
      <c r="AV507" s="13" t="s">
        <v>113</v>
      </c>
      <c r="AW507" s="13" t="s">
        <v>32</v>
      </c>
      <c r="AX507" s="13" t="s">
        <v>76</v>
      </c>
      <c r="AY507" s="263" t="s">
        <v>136</v>
      </c>
    </row>
    <row r="508" s="13" customFormat="1">
      <c r="A508" s="13"/>
      <c r="B508" s="252"/>
      <c r="C508" s="253"/>
      <c r="D508" s="254" t="s">
        <v>197</v>
      </c>
      <c r="E508" s="255" t="s">
        <v>1</v>
      </c>
      <c r="F508" s="256" t="s">
        <v>748</v>
      </c>
      <c r="G508" s="253"/>
      <c r="H508" s="257">
        <v>22.050000000000001</v>
      </c>
      <c r="I508" s="258"/>
      <c r="J508" s="253"/>
      <c r="K508" s="253"/>
      <c r="L508" s="259"/>
      <c r="M508" s="260"/>
      <c r="N508" s="261"/>
      <c r="O508" s="261"/>
      <c r="P508" s="261"/>
      <c r="Q508" s="261"/>
      <c r="R508" s="261"/>
      <c r="S508" s="261"/>
      <c r="T508" s="26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63" t="s">
        <v>197</v>
      </c>
      <c r="AU508" s="263" t="s">
        <v>113</v>
      </c>
      <c r="AV508" s="13" t="s">
        <v>113</v>
      </c>
      <c r="AW508" s="13" t="s">
        <v>32</v>
      </c>
      <c r="AX508" s="13" t="s">
        <v>76</v>
      </c>
      <c r="AY508" s="263" t="s">
        <v>136</v>
      </c>
    </row>
    <row r="509" s="13" customFormat="1">
      <c r="A509" s="13"/>
      <c r="B509" s="252"/>
      <c r="C509" s="253"/>
      <c r="D509" s="254" t="s">
        <v>197</v>
      </c>
      <c r="E509" s="255" t="s">
        <v>1</v>
      </c>
      <c r="F509" s="256" t="s">
        <v>294</v>
      </c>
      <c r="G509" s="253"/>
      <c r="H509" s="257">
        <v>147.22999999999999</v>
      </c>
      <c r="I509" s="258"/>
      <c r="J509" s="253"/>
      <c r="K509" s="253"/>
      <c r="L509" s="259"/>
      <c r="M509" s="260"/>
      <c r="N509" s="261"/>
      <c r="O509" s="261"/>
      <c r="P509" s="261"/>
      <c r="Q509" s="261"/>
      <c r="R509" s="261"/>
      <c r="S509" s="261"/>
      <c r="T509" s="26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63" t="s">
        <v>197</v>
      </c>
      <c r="AU509" s="263" t="s">
        <v>113</v>
      </c>
      <c r="AV509" s="13" t="s">
        <v>113</v>
      </c>
      <c r="AW509" s="13" t="s">
        <v>32</v>
      </c>
      <c r="AX509" s="13" t="s">
        <v>76</v>
      </c>
      <c r="AY509" s="263" t="s">
        <v>136</v>
      </c>
    </row>
    <row r="510" s="16" customFormat="1">
      <c r="A510" s="16"/>
      <c r="B510" s="295"/>
      <c r="C510" s="296"/>
      <c r="D510" s="254" t="s">
        <v>197</v>
      </c>
      <c r="E510" s="297" t="s">
        <v>1</v>
      </c>
      <c r="F510" s="298" t="s">
        <v>261</v>
      </c>
      <c r="G510" s="296"/>
      <c r="H510" s="299">
        <v>405.19999999999999</v>
      </c>
      <c r="I510" s="300"/>
      <c r="J510" s="296"/>
      <c r="K510" s="296"/>
      <c r="L510" s="301"/>
      <c r="M510" s="302"/>
      <c r="N510" s="303"/>
      <c r="O510" s="303"/>
      <c r="P510" s="303"/>
      <c r="Q510" s="303"/>
      <c r="R510" s="303"/>
      <c r="S510" s="303"/>
      <c r="T510" s="304"/>
      <c r="U510" s="16"/>
      <c r="V510" s="16"/>
      <c r="W510" s="16"/>
      <c r="X510" s="16"/>
      <c r="Y510" s="16"/>
      <c r="Z510" s="16"/>
      <c r="AA510" s="16"/>
      <c r="AB510" s="16"/>
      <c r="AC510" s="16"/>
      <c r="AD510" s="16"/>
      <c r="AE510" s="16"/>
      <c r="AT510" s="305" t="s">
        <v>197</v>
      </c>
      <c r="AU510" s="305" t="s">
        <v>113</v>
      </c>
      <c r="AV510" s="16" t="s">
        <v>165</v>
      </c>
      <c r="AW510" s="16" t="s">
        <v>32</v>
      </c>
      <c r="AX510" s="16" t="s">
        <v>76</v>
      </c>
      <c r="AY510" s="305" t="s">
        <v>136</v>
      </c>
    </row>
    <row r="511" s="14" customFormat="1">
      <c r="A511" s="14"/>
      <c r="B511" s="274"/>
      <c r="C511" s="275"/>
      <c r="D511" s="254" t="s">
        <v>197</v>
      </c>
      <c r="E511" s="276" t="s">
        <v>1</v>
      </c>
      <c r="F511" s="277" t="s">
        <v>295</v>
      </c>
      <c r="G511" s="275"/>
      <c r="H511" s="276" t="s">
        <v>1</v>
      </c>
      <c r="I511" s="278"/>
      <c r="J511" s="275"/>
      <c r="K511" s="275"/>
      <c r="L511" s="279"/>
      <c r="M511" s="280"/>
      <c r="N511" s="281"/>
      <c r="O511" s="281"/>
      <c r="P511" s="281"/>
      <c r="Q511" s="281"/>
      <c r="R511" s="281"/>
      <c r="S511" s="281"/>
      <c r="T511" s="282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83" t="s">
        <v>197</v>
      </c>
      <c r="AU511" s="283" t="s">
        <v>113</v>
      </c>
      <c r="AV511" s="14" t="s">
        <v>84</v>
      </c>
      <c r="AW511" s="14" t="s">
        <v>32</v>
      </c>
      <c r="AX511" s="14" t="s">
        <v>76</v>
      </c>
      <c r="AY511" s="283" t="s">
        <v>136</v>
      </c>
    </row>
    <row r="512" s="13" customFormat="1">
      <c r="A512" s="13"/>
      <c r="B512" s="252"/>
      <c r="C512" s="253"/>
      <c r="D512" s="254" t="s">
        <v>197</v>
      </c>
      <c r="E512" s="255" t="s">
        <v>1</v>
      </c>
      <c r="F512" s="256" t="s">
        <v>296</v>
      </c>
      <c r="G512" s="253"/>
      <c r="H512" s="257">
        <v>57.659999999999997</v>
      </c>
      <c r="I512" s="258"/>
      <c r="J512" s="253"/>
      <c r="K512" s="253"/>
      <c r="L512" s="259"/>
      <c r="M512" s="260"/>
      <c r="N512" s="261"/>
      <c r="O512" s="261"/>
      <c r="P512" s="261"/>
      <c r="Q512" s="261"/>
      <c r="R512" s="261"/>
      <c r="S512" s="261"/>
      <c r="T512" s="26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63" t="s">
        <v>197</v>
      </c>
      <c r="AU512" s="263" t="s">
        <v>113</v>
      </c>
      <c r="AV512" s="13" t="s">
        <v>113</v>
      </c>
      <c r="AW512" s="13" t="s">
        <v>32</v>
      </c>
      <c r="AX512" s="13" t="s">
        <v>76</v>
      </c>
      <c r="AY512" s="263" t="s">
        <v>136</v>
      </c>
    </row>
    <row r="513" s="13" customFormat="1">
      <c r="A513" s="13"/>
      <c r="B513" s="252"/>
      <c r="C513" s="253"/>
      <c r="D513" s="254" t="s">
        <v>197</v>
      </c>
      <c r="E513" s="255" t="s">
        <v>1</v>
      </c>
      <c r="F513" s="256" t="s">
        <v>749</v>
      </c>
      <c r="G513" s="253"/>
      <c r="H513" s="257">
        <v>7.5899999999999999</v>
      </c>
      <c r="I513" s="258"/>
      <c r="J513" s="253"/>
      <c r="K513" s="253"/>
      <c r="L513" s="259"/>
      <c r="M513" s="260"/>
      <c r="N513" s="261"/>
      <c r="O513" s="261"/>
      <c r="P513" s="261"/>
      <c r="Q513" s="261"/>
      <c r="R513" s="261"/>
      <c r="S513" s="261"/>
      <c r="T513" s="26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63" t="s">
        <v>197</v>
      </c>
      <c r="AU513" s="263" t="s">
        <v>113</v>
      </c>
      <c r="AV513" s="13" t="s">
        <v>113</v>
      </c>
      <c r="AW513" s="13" t="s">
        <v>32</v>
      </c>
      <c r="AX513" s="13" t="s">
        <v>76</v>
      </c>
      <c r="AY513" s="263" t="s">
        <v>136</v>
      </c>
    </row>
    <row r="514" s="13" customFormat="1">
      <c r="A514" s="13"/>
      <c r="B514" s="252"/>
      <c r="C514" s="253"/>
      <c r="D514" s="254" t="s">
        <v>197</v>
      </c>
      <c r="E514" s="255" t="s">
        <v>1</v>
      </c>
      <c r="F514" s="256" t="s">
        <v>750</v>
      </c>
      <c r="G514" s="253"/>
      <c r="H514" s="257">
        <v>15.640000000000001</v>
      </c>
      <c r="I514" s="258"/>
      <c r="J514" s="253"/>
      <c r="K514" s="253"/>
      <c r="L514" s="259"/>
      <c r="M514" s="260"/>
      <c r="N514" s="261"/>
      <c r="O514" s="261"/>
      <c r="P514" s="261"/>
      <c r="Q514" s="261"/>
      <c r="R514" s="261"/>
      <c r="S514" s="261"/>
      <c r="T514" s="26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63" t="s">
        <v>197</v>
      </c>
      <c r="AU514" s="263" t="s">
        <v>113</v>
      </c>
      <c r="AV514" s="13" t="s">
        <v>113</v>
      </c>
      <c r="AW514" s="13" t="s">
        <v>32</v>
      </c>
      <c r="AX514" s="13" t="s">
        <v>76</v>
      </c>
      <c r="AY514" s="263" t="s">
        <v>136</v>
      </c>
    </row>
    <row r="515" s="13" customFormat="1">
      <c r="A515" s="13"/>
      <c r="B515" s="252"/>
      <c r="C515" s="253"/>
      <c r="D515" s="254" t="s">
        <v>197</v>
      </c>
      <c r="E515" s="255" t="s">
        <v>1</v>
      </c>
      <c r="F515" s="256" t="s">
        <v>751</v>
      </c>
      <c r="G515" s="253"/>
      <c r="H515" s="257">
        <v>2.375</v>
      </c>
      <c r="I515" s="258"/>
      <c r="J515" s="253"/>
      <c r="K515" s="253"/>
      <c r="L515" s="259"/>
      <c r="M515" s="260"/>
      <c r="N515" s="261"/>
      <c r="O515" s="261"/>
      <c r="P515" s="261"/>
      <c r="Q515" s="261"/>
      <c r="R515" s="261"/>
      <c r="S515" s="261"/>
      <c r="T515" s="26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63" t="s">
        <v>197</v>
      </c>
      <c r="AU515" s="263" t="s">
        <v>113</v>
      </c>
      <c r="AV515" s="13" t="s">
        <v>113</v>
      </c>
      <c r="AW515" s="13" t="s">
        <v>32</v>
      </c>
      <c r="AX515" s="13" t="s">
        <v>76</v>
      </c>
      <c r="AY515" s="263" t="s">
        <v>136</v>
      </c>
    </row>
    <row r="516" s="13" customFormat="1">
      <c r="A516" s="13"/>
      <c r="B516" s="252"/>
      <c r="C516" s="253"/>
      <c r="D516" s="254" t="s">
        <v>197</v>
      </c>
      <c r="E516" s="255" t="s">
        <v>1</v>
      </c>
      <c r="F516" s="256" t="s">
        <v>752</v>
      </c>
      <c r="G516" s="253"/>
      <c r="H516" s="257">
        <v>18.920000000000002</v>
      </c>
      <c r="I516" s="258"/>
      <c r="J516" s="253"/>
      <c r="K516" s="253"/>
      <c r="L516" s="259"/>
      <c r="M516" s="260"/>
      <c r="N516" s="261"/>
      <c r="O516" s="261"/>
      <c r="P516" s="261"/>
      <c r="Q516" s="261"/>
      <c r="R516" s="261"/>
      <c r="S516" s="261"/>
      <c r="T516" s="26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63" t="s">
        <v>197</v>
      </c>
      <c r="AU516" s="263" t="s">
        <v>113</v>
      </c>
      <c r="AV516" s="13" t="s">
        <v>113</v>
      </c>
      <c r="AW516" s="13" t="s">
        <v>32</v>
      </c>
      <c r="AX516" s="13" t="s">
        <v>76</v>
      </c>
      <c r="AY516" s="263" t="s">
        <v>136</v>
      </c>
    </row>
    <row r="517" s="16" customFormat="1">
      <c r="A517" s="16"/>
      <c r="B517" s="295"/>
      <c r="C517" s="296"/>
      <c r="D517" s="254" t="s">
        <v>197</v>
      </c>
      <c r="E517" s="297" t="s">
        <v>1</v>
      </c>
      <c r="F517" s="298" t="s">
        <v>261</v>
      </c>
      <c r="G517" s="296"/>
      <c r="H517" s="299">
        <v>102.185</v>
      </c>
      <c r="I517" s="300"/>
      <c r="J517" s="296"/>
      <c r="K517" s="296"/>
      <c r="L517" s="301"/>
      <c r="M517" s="302"/>
      <c r="N517" s="303"/>
      <c r="O517" s="303"/>
      <c r="P517" s="303"/>
      <c r="Q517" s="303"/>
      <c r="R517" s="303"/>
      <c r="S517" s="303"/>
      <c r="T517" s="304"/>
      <c r="U517" s="16"/>
      <c r="V517" s="16"/>
      <c r="W517" s="16"/>
      <c r="X517" s="16"/>
      <c r="Y517" s="16"/>
      <c r="Z517" s="16"/>
      <c r="AA517" s="16"/>
      <c r="AB517" s="16"/>
      <c r="AC517" s="16"/>
      <c r="AD517" s="16"/>
      <c r="AE517" s="16"/>
      <c r="AT517" s="305" t="s">
        <v>197</v>
      </c>
      <c r="AU517" s="305" t="s">
        <v>113</v>
      </c>
      <c r="AV517" s="16" t="s">
        <v>165</v>
      </c>
      <c r="AW517" s="16" t="s">
        <v>32</v>
      </c>
      <c r="AX517" s="16" t="s">
        <v>76</v>
      </c>
      <c r="AY517" s="305" t="s">
        <v>136</v>
      </c>
    </row>
    <row r="518" s="15" customFormat="1">
      <c r="A518" s="15"/>
      <c r="B518" s="284"/>
      <c r="C518" s="285"/>
      <c r="D518" s="254" t="s">
        <v>197</v>
      </c>
      <c r="E518" s="286" t="s">
        <v>1</v>
      </c>
      <c r="F518" s="287" t="s">
        <v>229</v>
      </c>
      <c r="G518" s="285"/>
      <c r="H518" s="288">
        <v>1252.906</v>
      </c>
      <c r="I518" s="289"/>
      <c r="J518" s="285"/>
      <c r="K518" s="285"/>
      <c r="L518" s="290"/>
      <c r="M518" s="291"/>
      <c r="N518" s="292"/>
      <c r="O518" s="292"/>
      <c r="P518" s="292"/>
      <c r="Q518" s="292"/>
      <c r="R518" s="292"/>
      <c r="S518" s="292"/>
      <c r="T518" s="293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94" t="s">
        <v>197</v>
      </c>
      <c r="AU518" s="294" t="s">
        <v>113</v>
      </c>
      <c r="AV518" s="15" t="s">
        <v>139</v>
      </c>
      <c r="AW518" s="15" t="s">
        <v>32</v>
      </c>
      <c r="AX518" s="15" t="s">
        <v>84</v>
      </c>
      <c r="AY518" s="294" t="s">
        <v>136</v>
      </c>
    </row>
    <row r="519" s="2" customFormat="1" ht="24.15" customHeight="1">
      <c r="A519" s="39"/>
      <c r="B519" s="40"/>
      <c r="C519" s="234" t="s">
        <v>753</v>
      </c>
      <c r="D519" s="234" t="s">
        <v>140</v>
      </c>
      <c r="E519" s="235" t="s">
        <v>754</v>
      </c>
      <c r="F519" s="236" t="s">
        <v>755</v>
      </c>
      <c r="G519" s="237" t="s">
        <v>195</v>
      </c>
      <c r="H519" s="238">
        <v>1252.906</v>
      </c>
      <c r="I519" s="239"/>
      <c r="J519" s="240">
        <f>ROUND(I519*H519,2)</f>
        <v>0</v>
      </c>
      <c r="K519" s="236" t="s">
        <v>144</v>
      </c>
      <c r="L519" s="45"/>
      <c r="M519" s="241" t="s">
        <v>1</v>
      </c>
      <c r="N519" s="242" t="s">
        <v>42</v>
      </c>
      <c r="O519" s="92"/>
      <c r="P519" s="243">
        <f>O519*H519</f>
        <v>0</v>
      </c>
      <c r="Q519" s="243">
        <v>0.00029</v>
      </c>
      <c r="R519" s="243">
        <f>Q519*H519</f>
        <v>0.36334274</v>
      </c>
      <c r="S519" s="243">
        <v>0</v>
      </c>
      <c r="T519" s="244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45" t="s">
        <v>275</v>
      </c>
      <c r="AT519" s="245" t="s">
        <v>140</v>
      </c>
      <c r="AU519" s="245" t="s">
        <v>113</v>
      </c>
      <c r="AY519" s="18" t="s">
        <v>136</v>
      </c>
      <c r="BE519" s="246">
        <f>IF(N519="základní",J519,0)</f>
        <v>0</v>
      </c>
      <c r="BF519" s="246">
        <f>IF(N519="snížená",J519,0)</f>
        <v>0</v>
      </c>
      <c r="BG519" s="246">
        <f>IF(N519="zákl. přenesená",J519,0)</f>
        <v>0</v>
      </c>
      <c r="BH519" s="246">
        <f>IF(N519="sníž. přenesená",J519,0)</f>
        <v>0</v>
      </c>
      <c r="BI519" s="246">
        <f>IF(N519="nulová",J519,0)</f>
        <v>0</v>
      </c>
      <c r="BJ519" s="18" t="s">
        <v>113</v>
      </c>
      <c r="BK519" s="246">
        <f>ROUND(I519*H519,2)</f>
        <v>0</v>
      </c>
      <c r="BL519" s="18" t="s">
        <v>275</v>
      </c>
      <c r="BM519" s="245" t="s">
        <v>756</v>
      </c>
    </row>
    <row r="520" s="14" customFormat="1">
      <c r="A520" s="14"/>
      <c r="B520" s="274"/>
      <c r="C520" s="275"/>
      <c r="D520" s="254" t="s">
        <v>197</v>
      </c>
      <c r="E520" s="276" t="s">
        <v>1</v>
      </c>
      <c r="F520" s="277" t="s">
        <v>220</v>
      </c>
      <c r="G520" s="275"/>
      <c r="H520" s="276" t="s">
        <v>1</v>
      </c>
      <c r="I520" s="278"/>
      <c r="J520" s="275"/>
      <c r="K520" s="275"/>
      <c r="L520" s="279"/>
      <c r="M520" s="280"/>
      <c r="N520" s="281"/>
      <c r="O520" s="281"/>
      <c r="P520" s="281"/>
      <c r="Q520" s="281"/>
      <c r="R520" s="281"/>
      <c r="S520" s="281"/>
      <c r="T520" s="282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83" t="s">
        <v>197</v>
      </c>
      <c r="AU520" s="283" t="s">
        <v>113</v>
      </c>
      <c r="AV520" s="14" t="s">
        <v>84</v>
      </c>
      <c r="AW520" s="14" t="s">
        <v>32</v>
      </c>
      <c r="AX520" s="14" t="s">
        <v>76</v>
      </c>
      <c r="AY520" s="283" t="s">
        <v>136</v>
      </c>
    </row>
    <row r="521" s="13" customFormat="1">
      <c r="A521" s="13"/>
      <c r="B521" s="252"/>
      <c r="C521" s="253"/>
      <c r="D521" s="254" t="s">
        <v>197</v>
      </c>
      <c r="E521" s="255" t="s">
        <v>1</v>
      </c>
      <c r="F521" s="256" t="s">
        <v>685</v>
      </c>
      <c r="G521" s="253"/>
      <c r="H521" s="257">
        <v>70.379999999999995</v>
      </c>
      <c r="I521" s="258"/>
      <c r="J521" s="253"/>
      <c r="K521" s="253"/>
      <c r="L521" s="259"/>
      <c r="M521" s="260"/>
      <c r="N521" s="261"/>
      <c r="O521" s="261"/>
      <c r="P521" s="261"/>
      <c r="Q521" s="261"/>
      <c r="R521" s="261"/>
      <c r="S521" s="261"/>
      <c r="T521" s="26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63" t="s">
        <v>197</v>
      </c>
      <c r="AU521" s="263" t="s">
        <v>113</v>
      </c>
      <c r="AV521" s="13" t="s">
        <v>113</v>
      </c>
      <c r="AW521" s="13" t="s">
        <v>32</v>
      </c>
      <c r="AX521" s="13" t="s">
        <v>76</v>
      </c>
      <c r="AY521" s="263" t="s">
        <v>136</v>
      </c>
    </row>
    <row r="522" s="13" customFormat="1">
      <c r="A522" s="13"/>
      <c r="B522" s="252"/>
      <c r="C522" s="253"/>
      <c r="D522" s="254" t="s">
        <v>197</v>
      </c>
      <c r="E522" s="255" t="s">
        <v>1</v>
      </c>
      <c r="F522" s="256" t="s">
        <v>686</v>
      </c>
      <c r="G522" s="253"/>
      <c r="H522" s="257">
        <v>-16.954999999999998</v>
      </c>
      <c r="I522" s="258"/>
      <c r="J522" s="253"/>
      <c r="K522" s="253"/>
      <c r="L522" s="259"/>
      <c r="M522" s="260"/>
      <c r="N522" s="261"/>
      <c r="O522" s="261"/>
      <c r="P522" s="261"/>
      <c r="Q522" s="261"/>
      <c r="R522" s="261"/>
      <c r="S522" s="261"/>
      <c r="T522" s="26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63" t="s">
        <v>197</v>
      </c>
      <c r="AU522" s="263" t="s">
        <v>113</v>
      </c>
      <c r="AV522" s="13" t="s">
        <v>113</v>
      </c>
      <c r="AW522" s="13" t="s">
        <v>32</v>
      </c>
      <c r="AX522" s="13" t="s">
        <v>76</v>
      </c>
      <c r="AY522" s="263" t="s">
        <v>136</v>
      </c>
    </row>
    <row r="523" s="13" customFormat="1">
      <c r="A523" s="13"/>
      <c r="B523" s="252"/>
      <c r="C523" s="253"/>
      <c r="D523" s="254" t="s">
        <v>197</v>
      </c>
      <c r="E523" s="255" t="s">
        <v>1</v>
      </c>
      <c r="F523" s="256" t="s">
        <v>687</v>
      </c>
      <c r="G523" s="253"/>
      <c r="H523" s="257">
        <v>51.899999999999999</v>
      </c>
      <c r="I523" s="258"/>
      <c r="J523" s="253"/>
      <c r="K523" s="253"/>
      <c r="L523" s="259"/>
      <c r="M523" s="260"/>
      <c r="N523" s="261"/>
      <c r="O523" s="261"/>
      <c r="P523" s="261"/>
      <c r="Q523" s="261"/>
      <c r="R523" s="261"/>
      <c r="S523" s="261"/>
      <c r="T523" s="262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63" t="s">
        <v>197</v>
      </c>
      <c r="AU523" s="263" t="s">
        <v>113</v>
      </c>
      <c r="AV523" s="13" t="s">
        <v>113</v>
      </c>
      <c r="AW523" s="13" t="s">
        <v>32</v>
      </c>
      <c r="AX523" s="13" t="s">
        <v>76</v>
      </c>
      <c r="AY523" s="263" t="s">
        <v>136</v>
      </c>
    </row>
    <row r="524" s="13" customFormat="1">
      <c r="A524" s="13"/>
      <c r="B524" s="252"/>
      <c r="C524" s="253"/>
      <c r="D524" s="254" t="s">
        <v>197</v>
      </c>
      <c r="E524" s="255" t="s">
        <v>1</v>
      </c>
      <c r="F524" s="256" t="s">
        <v>688</v>
      </c>
      <c r="G524" s="253"/>
      <c r="H524" s="257">
        <v>-4.1500000000000004</v>
      </c>
      <c r="I524" s="258"/>
      <c r="J524" s="253"/>
      <c r="K524" s="253"/>
      <c r="L524" s="259"/>
      <c r="M524" s="260"/>
      <c r="N524" s="261"/>
      <c r="O524" s="261"/>
      <c r="P524" s="261"/>
      <c r="Q524" s="261"/>
      <c r="R524" s="261"/>
      <c r="S524" s="261"/>
      <c r="T524" s="26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63" t="s">
        <v>197</v>
      </c>
      <c r="AU524" s="263" t="s">
        <v>113</v>
      </c>
      <c r="AV524" s="13" t="s">
        <v>113</v>
      </c>
      <c r="AW524" s="13" t="s">
        <v>32</v>
      </c>
      <c r="AX524" s="13" t="s">
        <v>76</v>
      </c>
      <c r="AY524" s="263" t="s">
        <v>136</v>
      </c>
    </row>
    <row r="525" s="13" customFormat="1">
      <c r="A525" s="13"/>
      <c r="B525" s="252"/>
      <c r="C525" s="253"/>
      <c r="D525" s="254" t="s">
        <v>197</v>
      </c>
      <c r="E525" s="255" t="s">
        <v>1</v>
      </c>
      <c r="F525" s="256" t="s">
        <v>689</v>
      </c>
      <c r="G525" s="253"/>
      <c r="H525" s="257">
        <v>11.699999999999999</v>
      </c>
      <c r="I525" s="258"/>
      <c r="J525" s="253"/>
      <c r="K525" s="253"/>
      <c r="L525" s="259"/>
      <c r="M525" s="260"/>
      <c r="N525" s="261"/>
      <c r="O525" s="261"/>
      <c r="P525" s="261"/>
      <c r="Q525" s="261"/>
      <c r="R525" s="261"/>
      <c r="S525" s="261"/>
      <c r="T525" s="26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3" t="s">
        <v>197</v>
      </c>
      <c r="AU525" s="263" t="s">
        <v>113</v>
      </c>
      <c r="AV525" s="13" t="s">
        <v>113</v>
      </c>
      <c r="AW525" s="13" t="s">
        <v>32</v>
      </c>
      <c r="AX525" s="13" t="s">
        <v>76</v>
      </c>
      <c r="AY525" s="263" t="s">
        <v>136</v>
      </c>
    </row>
    <row r="526" s="13" customFormat="1">
      <c r="A526" s="13"/>
      <c r="B526" s="252"/>
      <c r="C526" s="253"/>
      <c r="D526" s="254" t="s">
        <v>197</v>
      </c>
      <c r="E526" s="255" t="s">
        <v>1</v>
      </c>
      <c r="F526" s="256" t="s">
        <v>310</v>
      </c>
      <c r="G526" s="253"/>
      <c r="H526" s="257">
        <v>-1.6000000000000001</v>
      </c>
      <c r="I526" s="258"/>
      <c r="J526" s="253"/>
      <c r="K526" s="253"/>
      <c r="L526" s="259"/>
      <c r="M526" s="260"/>
      <c r="N526" s="261"/>
      <c r="O526" s="261"/>
      <c r="P526" s="261"/>
      <c r="Q526" s="261"/>
      <c r="R526" s="261"/>
      <c r="S526" s="261"/>
      <c r="T526" s="26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63" t="s">
        <v>197</v>
      </c>
      <c r="AU526" s="263" t="s">
        <v>113</v>
      </c>
      <c r="AV526" s="13" t="s">
        <v>113</v>
      </c>
      <c r="AW526" s="13" t="s">
        <v>32</v>
      </c>
      <c r="AX526" s="13" t="s">
        <v>76</v>
      </c>
      <c r="AY526" s="263" t="s">
        <v>136</v>
      </c>
    </row>
    <row r="527" s="13" customFormat="1">
      <c r="A527" s="13"/>
      <c r="B527" s="252"/>
      <c r="C527" s="253"/>
      <c r="D527" s="254" t="s">
        <v>197</v>
      </c>
      <c r="E527" s="255" t="s">
        <v>1</v>
      </c>
      <c r="F527" s="256" t="s">
        <v>690</v>
      </c>
      <c r="G527" s="253"/>
      <c r="H527" s="257">
        <v>43.5</v>
      </c>
      <c r="I527" s="258"/>
      <c r="J527" s="253"/>
      <c r="K527" s="253"/>
      <c r="L527" s="259"/>
      <c r="M527" s="260"/>
      <c r="N527" s="261"/>
      <c r="O527" s="261"/>
      <c r="P527" s="261"/>
      <c r="Q527" s="261"/>
      <c r="R527" s="261"/>
      <c r="S527" s="261"/>
      <c r="T527" s="26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63" t="s">
        <v>197</v>
      </c>
      <c r="AU527" s="263" t="s">
        <v>113</v>
      </c>
      <c r="AV527" s="13" t="s">
        <v>113</v>
      </c>
      <c r="AW527" s="13" t="s">
        <v>32</v>
      </c>
      <c r="AX527" s="13" t="s">
        <v>76</v>
      </c>
      <c r="AY527" s="263" t="s">
        <v>136</v>
      </c>
    </row>
    <row r="528" s="13" customFormat="1">
      <c r="A528" s="13"/>
      <c r="B528" s="252"/>
      <c r="C528" s="253"/>
      <c r="D528" s="254" t="s">
        <v>197</v>
      </c>
      <c r="E528" s="255" t="s">
        <v>1</v>
      </c>
      <c r="F528" s="256" t="s">
        <v>691</v>
      </c>
      <c r="G528" s="253"/>
      <c r="H528" s="257">
        <v>-11.08</v>
      </c>
      <c r="I528" s="258"/>
      <c r="J528" s="253"/>
      <c r="K528" s="253"/>
      <c r="L528" s="259"/>
      <c r="M528" s="260"/>
      <c r="N528" s="261"/>
      <c r="O528" s="261"/>
      <c r="P528" s="261"/>
      <c r="Q528" s="261"/>
      <c r="R528" s="261"/>
      <c r="S528" s="261"/>
      <c r="T528" s="26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63" t="s">
        <v>197</v>
      </c>
      <c r="AU528" s="263" t="s">
        <v>113</v>
      </c>
      <c r="AV528" s="13" t="s">
        <v>113</v>
      </c>
      <c r="AW528" s="13" t="s">
        <v>32</v>
      </c>
      <c r="AX528" s="13" t="s">
        <v>76</v>
      </c>
      <c r="AY528" s="263" t="s">
        <v>136</v>
      </c>
    </row>
    <row r="529" s="13" customFormat="1">
      <c r="A529" s="13"/>
      <c r="B529" s="252"/>
      <c r="C529" s="253"/>
      <c r="D529" s="254" t="s">
        <v>197</v>
      </c>
      <c r="E529" s="255" t="s">
        <v>1</v>
      </c>
      <c r="F529" s="256" t="s">
        <v>289</v>
      </c>
      <c r="G529" s="253"/>
      <c r="H529" s="257">
        <v>8.4100000000000001</v>
      </c>
      <c r="I529" s="258"/>
      <c r="J529" s="253"/>
      <c r="K529" s="253"/>
      <c r="L529" s="259"/>
      <c r="M529" s="260"/>
      <c r="N529" s="261"/>
      <c r="O529" s="261"/>
      <c r="P529" s="261"/>
      <c r="Q529" s="261"/>
      <c r="R529" s="261"/>
      <c r="S529" s="261"/>
      <c r="T529" s="26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63" t="s">
        <v>197</v>
      </c>
      <c r="AU529" s="263" t="s">
        <v>113</v>
      </c>
      <c r="AV529" s="13" t="s">
        <v>113</v>
      </c>
      <c r="AW529" s="13" t="s">
        <v>32</v>
      </c>
      <c r="AX529" s="13" t="s">
        <v>76</v>
      </c>
      <c r="AY529" s="263" t="s">
        <v>136</v>
      </c>
    </row>
    <row r="530" s="16" customFormat="1">
      <c r="A530" s="16"/>
      <c r="B530" s="295"/>
      <c r="C530" s="296"/>
      <c r="D530" s="254" t="s">
        <v>197</v>
      </c>
      <c r="E530" s="297" t="s">
        <v>1</v>
      </c>
      <c r="F530" s="298" t="s">
        <v>261</v>
      </c>
      <c r="G530" s="296"/>
      <c r="H530" s="299">
        <v>152.10499999999999</v>
      </c>
      <c r="I530" s="300"/>
      <c r="J530" s="296"/>
      <c r="K530" s="296"/>
      <c r="L530" s="301"/>
      <c r="M530" s="302"/>
      <c r="N530" s="303"/>
      <c r="O530" s="303"/>
      <c r="P530" s="303"/>
      <c r="Q530" s="303"/>
      <c r="R530" s="303"/>
      <c r="S530" s="303"/>
      <c r="T530" s="304"/>
      <c r="U530" s="16"/>
      <c r="V530" s="16"/>
      <c r="W530" s="16"/>
      <c r="X530" s="16"/>
      <c r="Y530" s="16"/>
      <c r="Z530" s="16"/>
      <c r="AA530" s="16"/>
      <c r="AB530" s="16"/>
      <c r="AC530" s="16"/>
      <c r="AD530" s="16"/>
      <c r="AE530" s="16"/>
      <c r="AT530" s="305" t="s">
        <v>197</v>
      </c>
      <c r="AU530" s="305" t="s">
        <v>113</v>
      </c>
      <c r="AV530" s="16" t="s">
        <v>165</v>
      </c>
      <c r="AW530" s="16" t="s">
        <v>32</v>
      </c>
      <c r="AX530" s="16" t="s">
        <v>76</v>
      </c>
      <c r="AY530" s="305" t="s">
        <v>136</v>
      </c>
    </row>
    <row r="531" s="13" customFormat="1">
      <c r="A531" s="13"/>
      <c r="B531" s="252"/>
      <c r="C531" s="253"/>
      <c r="D531" s="254" t="s">
        <v>197</v>
      </c>
      <c r="E531" s="255" t="s">
        <v>1</v>
      </c>
      <c r="F531" s="256" t="s">
        <v>708</v>
      </c>
      <c r="G531" s="253"/>
      <c r="H531" s="257">
        <v>69.780000000000001</v>
      </c>
      <c r="I531" s="258"/>
      <c r="J531" s="253"/>
      <c r="K531" s="253"/>
      <c r="L531" s="259"/>
      <c r="M531" s="260"/>
      <c r="N531" s="261"/>
      <c r="O531" s="261"/>
      <c r="P531" s="261"/>
      <c r="Q531" s="261"/>
      <c r="R531" s="261"/>
      <c r="S531" s="261"/>
      <c r="T531" s="26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63" t="s">
        <v>197</v>
      </c>
      <c r="AU531" s="263" t="s">
        <v>113</v>
      </c>
      <c r="AV531" s="13" t="s">
        <v>113</v>
      </c>
      <c r="AW531" s="13" t="s">
        <v>32</v>
      </c>
      <c r="AX531" s="13" t="s">
        <v>76</v>
      </c>
      <c r="AY531" s="263" t="s">
        <v>136</v>
      </c>
    </row>
    <row r="532" s="13" customFormat="1">
      <c r="A532" s="13"/>
      <c r="B532" s="252"/>
      <c r="C532" s="253"/>
      <c r="D532" s="254" t="s">
        <v>197</v>
      </c>
      <c r="E532" s="255" t="s">
        <v>1</v>
      </c>
      <c r="F532" s="256" t="s">
        <v>709</v>
      </c>
      <c r="G532" s="253"/>
      <c r="H532" s="257">
        <v>-12.92</v>
      </c>
      <c r="I532" s="258"/>
      <c r="J532" s="253"/>
      <c r="K532" s="253"/>
      <c r="L532" s="259"/>
      <c r="M532" s="260"/>
      <c r="N532" s="261"/>
      <c r="O532" s="261"/>
      <c r="P532" s="261"/>
      <c r="Q532" s="261"/>
      <c r="R532" s="261"/>
      <c r="S532" s="261"/>
      <c r="T532" s="26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63" t="s">
        <v>197</v>
      </c>
      <c r="AU532" s="263" t="s">
        <v>113</v>
      </c>
      <c r="AV532" s="13" t="s">
        <v>113</v>
      </c>
      <c r="AW532" s="13" t="s">
        <v>32</v>
      </c>
      <c r="AX532" s="13" t="s">
        <v>76</v>
      </c>
      <c r="AY532" s="263" t="s">
        <v>136</v>
      </c>
    </row>
    <row r="533" s="13" customFormat="1">
      <c r="A533" s="13"/>
      <c r="B533" s="252"/>
      <c r="C533" s="253"/>
      <c r="D533" s="254" t="s">
        <v>197</v>
      </c>
      <c r="E533" s="255" t="s">
        <v>1</v>
      </c>
      <c r="F533" s="256" t="s">
        <v>710</v>
      </c>
      <c r="G533" s="253"/>
      <c r="H533" s="257">
        <v>41.82</v>
      </c>
      <c r="I533" s="258"/>
      <c r="J533" s="253"/>
      <c r="K533" s="253"/>
      <c r="L533" s="259"/>
      <c r="M533" s="260"/>
      <c r="N533" s="261"/>
      <c r="O533" s="261"/>
      <c r="P533" s="261"/>
      <c r="Q533" s="261"/>
      <c r="R533" s="261"/>
      <c r="S533" s="261"/>
      <c r="T533" s="26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63" t="s">
        <v>197</v>
      </c>
      <c r="AU533" s="263" t="s">
        <v>113</v>
      </c>
      <c r="AV533" s="13" t="s">
        <v>113</v>
      </c>
      <c r="AW533" s="13" t="s">
        <v>32</v>
      </c>
      <c r="AX533" s="13" t="s">
        <v>76</v>
      </c>
      <c r="AY533" s="263" t="s">
        <v>136</v>
      </c>
    </row>
    <row r="534" s="13" customFormat="1">
      <c r="A534" s="13"/>
      <c r="B534" s="252"/>
      <c r="C534" s="253"/>
      <c r="D534" s="254" t="s">
        <v>197</v>
      </c>
      <c r="E534" s="255" t="s">
        <v>1</v>
      </c>
      <c r="F534" s="256" t="s">
        <v>711</v>
      </c>
      <c r="G534" s="253"/>
      <c r="H534" s="257">
        <v>-7.976</v>
      </c>
      <c r="I534" s="258"/>
      <c r="J534" s="253"/>
      <c r="K534" s="253"/>
      <c r="L534" s="259"/>
      <c r="M534" s="260"/>
      <c r="N534" s="261"/>
      <c r="O534" s="261"/>
      <c r="P534" s="261"/>
      <c r="Q534" s="261"/>
      <c r="R534" s="261"/>
      <c r="S534" s="261"/>
      <c r="T534" s="26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63" t="s">
        <v>197</v>
      </c>
      <c r="AU534" s="263" t="s">
        <v>113</v>
      </c>
      <c r="AV534" s="13" t="s">
        <v>113</v>
      </c>
      <c r="AW534" s="13" t="s">
        <v>32</v>
      </c>
      <c r="AX534" s="13" t="s">
        <v>76</v>
      </c>
      <c r="AY534" s="263" t="s">
        <v>136</v>
      </c>
    </row>
    <row r="535" s="13" customFormat="1">
      <c r="A535" s="13"/>
      <c r="B535" s="252"/>
      <c r="C535" s="253"/>
      <c r="D535" s="254" t="s">
        <v>197</v>
      </c>
      <c r="E535" s="255" t="s">
        <v>1</v>
      </c>
      <c r="F535" s="256" t="s">
        <v>712</v>
      </c>
      <c r="G535" s="253"/>
      <c r="H535" s="257">
        <v>35.676000000000002</v>
      </c>
      <c r="I535" s="258"/>
      <c r="J535" s="253"/>
      <c r="K535" s="253"/>
      <c r="L535" s="259"/>
      <c r="M535" s="260"/>
      <c r="N535" s="261"/>
      <c r="O535" s="261"/>
      <c r="P535" s="261"/>
      <c r="Q535" s="261"/>
      <c r="R535" s="261"/>
      <c r="S535" s="261"/>
      <c r="T535" s="26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63" t="s">
        <v>197</v>
      </c>
      <c r="AU535" s="263" t="s">
        <v>113</v>
      </c>
      <c r="AV535" s="13" t="s">
        <v>113</v>
      </c>
      <c r="AW535" s="13" t="s">
        <v>32</v>
      </c>
      <c r="AX535" s="13" t="s">
        <v>76</v>
      </c>
      <c r="AY535" s="263" t="s">
        <v>136</v>
      </c>
    </row>
    <row r="536" s="13" customFormat="1">
      <c r="A536" s="13"/>
      <c r="B536" s="252"/>
      <c r="C536" s="253"/>
      <c r="D536" s="254" t="s">
        <v>197</v>
      </c>
      <c r="E536" s="255" t="s">
        <v>1</v>
      </c>
      <c r="F536" s="256" t="s">
        <v>713</v>
      </c>
      <c r="G536" s="253"/>
      <c r="H536" s="257">
        <v>-3.6000000000000001</v>
      </c>
      <c r="I536" s="258"/>
      <c r="J536" s="253"/>
      <c r="K536" s="253"/>
      <c r="L536" s="259"/>
      <c r="M536" s="260"/>
      <c r="N536" s="261"/>
      <c r="O536" s="261"/>
      <c r="P536" s="261"/>
      <c r="Q536" s="261"/>
      <c r="R536" s="261"/>
      <c r="S536" s="261"/>
      <c r="T536" s="26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63" t="s">
        <v>197</v>
      </c>
      <c r="AU536" s="263" t="s">
        <v>113</v>
      </c>
      <c r="AV536" s="13" t="s">
        <v>113</v>
      </c>
      <c r="AW536" s="13" t="s">
        <v>32</v>
      </c>
      <c r="AX536" s="13" t="s">
        <v>76</v>
      </c>
      <c r="AY536" s="263" t="s">
        <v>136</v>
      </c>
    </row>
    <row r="537" s="13" customFormat="1">
      <c r="A537" s="13"/>
      <c r="B537" s="252"/>
      <c r="C537" s="253"/>
      <c r="D537" s="254" t="s">
        <v>197</v>
      </c>
      <c r="E537" s="255" t="s">
        <v>1</v>
      </c>
      <c r="F537" s="256" t="s">
        <v>714</v>
      </c>
      <c r="G537" s="253"/>
      <c r="H537" s="257">
        <v>17.699999999999999</v>
      </c>
      <c r="I537" s="258"/>
      <c r="J537" s="253"/>
      <c r="K537" s="253"/>
      <c r="L537" s="259"/>
      <c r="M537" s="260"/>
      <c r="N537" s="261"/>
      <c r="O537" s="261"/>
      <c r="P537" s="261"/>
      <c r="Q537" s="261"/>
      <c r="R537" s="261"/>
      <c r="S537" s="261"/>
      <c r="T537" s="26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63" t="s">
        <v>197</v>
      </c>
      <c r="AU537" s="263" t="s">
        <v>113</v>
      </c>
      <c r="AV537" s="13" t="s">
        <v>113</v>
      </c>
      <c r="AW537" s="13" t="s">
        <v>32</v>
      </c>
      <c r="AX537" s="13" t="s">
        <v>76</v>
      </c>
      <c r="AY537" s="263" t="s">
        <v>136</v>
      </c>
    </row>
    <row r="538" s="13" customFormat="1">
      <c r="A538" s="13"/>
      <c r="B538" s="252"/>
      <c r="C538" s="253"/>
      <c r="D538" s="254" t="s">
        <v>197</v>
      </c>
      <c r="E538" s="255" t="s">
        <v>1</v>
      </c>
      <c r="F538" s="256" t="s">
        <v>715</v>
      </c>
      <c r="G538" s="253"/>
      <c r="H538" s="257">
        <v>7.7999999999999998</v>
      </c>
      <c r="I538" s="258"/>
      <c r="J538" s="253"/>
      <c r="K538" s="253"/>
      <c r="L538" s="259"/>
      <c r="M538" s="260"/>
      <c r="N538" s="261"/>
      <c r="O538" s="261"/>
      <c r="P538" s="261"/>
      <c r="Q538" s="261"/>
      <c r="R538" s="261"/>
      <c r="S538" s="261"/>
      <c r="T538" s="26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63" t="s">
        <v>197</v>
      </c>
      <c r="AU538" s="263" t="s">
        <v>113</v>
      </c>
      <c r="AV538" s="13" t="s">
        <v>113</v>
      </c>
      <c r="AW538" s="13" t="s">
        <v>32</v>
      </c>
      <c r="AX538" s="13" t="s">
        <v>76</v>
      </c>
      <c r="AY538" s="263" t="s">
        <v>136</v>
      </c>
    </row>
    <row r="539" s="13" customFormat="1">
      <c r="A539" s="13"/>
      <c r="B539" s="252"/>
      <c r="C539" s="253"/>
      <c r="D539" s="254" t="s">
        <v>197</v>
      </c>
      <c r="E539" s="255" t="s">
        <v>1</v>
      </c>
      <c r="F539" s="256" t="s">
        <v>716</v>
      </c>
      <c r="G539" s="253"/>
      <c r="H539" s="257">
        <v>-3.1680000000000001</v>
      </c>
      <c r="I539" s="258"/>
      <c r="J539" s="253"/>
      <c r="K539" s="253"/>
      <c r="L539" s="259"/>
      <c r="M539" s="260"/>
      <c r="N539" s="261"/>
      <c r="O539" s="261"/>
      <c r="P539" s="261"/>
      <c r="Q539" s="261"/>
      <c r="R539" s="261"/>
      <c r="S539" s="261"/>
      <c r="T539" s="26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63" t="s">
        <v>197</v>
      </c>
      <c r="AU539" s="263" t="s">
        <v>113</v>
      </c>
      <c r="AV539" s="13" t="s">
        <v>113</v>
      </c>
      <c r="AW539" s="13" t="s">
        <v>32</v>
      </c>
      <c r="AX539" s="13" t="s">
        <v>76</v>
      </c>
      <c r="AY539" s="263" t="s">
        <v>136</v>
      </c>
    </row>
    <row r="540" s="13" customFormat="1">
      <c r="A540" s="13"/>
      <c r="B540" s="252"/>
      <c r="C540" s="253"/>
      <c r="D540" s="254" t="s">
        <v>197</v>
      </c>
      <c r="E540" s="255" t="s">
        <v>1</v>
      </c>
      <c r="F540" s="256" t="s">
        <v>290</v>
      </c>
      <c r="G540" s="253"/>
      <c r="H540" s="257">
        <v>40.859999999999999</v>
      </c>
      <c r="I540" s="258"/>
      <c r="J540" s="253"/>
      <c r="K540" s="253"/>
      <c r="L540" s="259"/>
      <c r="M540" s="260"/>
      <c r="N540" s="261"/>
      <c r="O540" s="261"/>
      <c r="P540" s="261"/>
      <c r="Q540" s="261"/>
      <c r="R540" s="261"/>
      <c r="S540" s="261"/>
      <c r="T540" s="26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63" t="s">
        <v>197</v>
      </c>
      <c r="AU540" s="263" t="s">
        <v>113</v>
      </c>
      <c r="AV540" s="13" t="s">
        <v>113</v>
      </c>
      <c r="AW540" s="13" t="s">
        <v>32</v>
      </c>
      <c r="AX540" s="13" t="s">
        <v>76</v>
      </c>
      <c r="AY540" s="263" t="s">
        <v>136</v>
      </c>
    </row>
    <row r="541" s="16" customFormat="1">
      <c r="A541" s="16"/>
      <c r="B541" s="295"/>
      <c r="C541" s="296"/>
      <c r="D541" s="254" t="s">
        <v>197</v>
      </c>
      <c r="E541" s="297" t="s">
        <v>1</v>
      </c>
      <c r="F541" s="298" t="s">
        <v>261</v>
      </c>
      <c r="G541" s="296"/>
      <c r="H541" s="299">
        <v>185.97200000000001</v>
      </c>
      <c r="I541" s="300"/>
      <c r="J541" s="296"/>
      <c r="K541" s="296"/>
      <c r="L541" s="301"/>
      <c r="M541" s="302"/>
      <c r="N541" s="303"/>
      <c r="O541" s="303"/>
      <c r="P541" s="303"/>
      <c r="Q541" s="303"/>
      <c r="R541" s="303"/>
      <c r="S541" s="303"/>
      <c r="T541" s="304"/>
      <c r="U541" s="16"/>
      <c r="V541" s="16"/>
      <c r="W541" s="16"/>
      <c r="X541" s="16"/>
      <c r="Y541" s="16"/>
      <c r="Z541" s="16"/>
      <c r="AA541" s="16"/>
      <c r="AB541" s="16"/>
      <c r="AC541" s="16"/>
      <c r="AD541" s="16"/>
      <c r="AE541" s="16"/>
      <c r="AT541" s="305" t="s">
        <v>197</v>
      </c>
      <c r="AU541" s="305" t="s">
        <v>113</v>
      </c>
      <c r="AV541" s="16" t="s">
        <v>165</v>
      </c>
      <c r="AW541" s="16" t="s">
        <v>32</v>
      </c>
      <c r="AX541" s="16" t="s">
        <v>76</v>
      </c>
      <c r="AY541" s="305" t="s">
        <v>136</v>
      </c>
    </row>
    <row r="542" s="14" customFormat="1">
      <c r="A542" s="14"/>
      <c r="B542" s="274"/>
      <c r="C542" s="275"/>
      <c r="D542" s="254" t="s">
        <v>197</v>
      </c>
      <c r="E542" s="276" t="s">
        <v>1</v>
      </c>
      <c r="F542" s="277" t="s">
        <v>291</v>
      </c>
      <c r="G542" s="275"/>
      <c r="H542" s="276" t="s">
        <v>1</v>
      </c>
      <c r="I542" s="278"/>
      <c r="J542" s="275"/>
      <c r="K542" s="275"/>
      <c r="L542" s="279"/>
      <c r="M542" s="280"/>
      <c r="N542" s="281"/>
      <c r="O542" s="281"/>
      <c r="P542" s="281"/>
      <c r="Q542" s="281"/>
      <c r="R542" s="281"/>
      <c r="S542" s="281"/>
      <c r="T542" s="28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83" t="s">
        <v>197</v>
      </c>
      <c r="AU542" s="283" t="s">
        <v>113</v>
      </c>
      <c r="AV542" s="14" t="s">
        <v>84</v>
      </c>
      <c r="AW542" s="14" t="s">
        <v>32</v>
      </c>
      <c r="AX542" s="14" t="s">
        <v>76</v>
      </c>
      <c r="AY542" s="283" t="s">
        <v>136</v>
      </c>
    </row>
    <row r="543" s="13" customFormat="1">
      <c r="A543" s="13"/>
      <c r="B543" s="252"/>
      <c r="C543" s="253"/>
      <c r="D543" s="254" t="s">
        <v>197</v>
      </c>
      <c r="E543" s="255" t="s">
        <v>1</v>
      </c>
      <c r="F543" s="256" t="s">
        <v>717</v>
      </c>
      <c r="G543" s="253"/>
      <c r="H543" s="257">
        <v>61.305999999999997</v>
      </c>
      <c r="I543" s="258"/>
      <c r="J543" s="253"/>
      <c r="K543" s="253"/>
      <c r="L543" s="259"/>
      <c r="M543" s="260"/>
      <c r="N543" s="261"/>
      <c r="O543" s="261"/>
      <c r="P543" s="261"/>
      <c r="Q543" s="261"/>
      <c r="R543" s="261"/>
      <c r="S543" s="261"/>
      <c r="T543" s="26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63" t="s">
        <v>197</v>
      </c>
      <c r="AU543" s="263" t="s">
        <v>113</v>
      </c>
      <c r="AV543" s="13" t="s">
        <v>113</v>
      </c>
      <c r="AW543" s="13" t="s">
        <v>32</v>
      </c>
      <c r="AX543" s="13" t="s">
        <v>76</v>
      </c>
      <c r="AY543" s="263" t="s">
        <v>136</v>
      </c>
    </row>
    <row r="544" s="13" customFormat="1">
      <c r="A544" s="13"/>
      <c r="B544" s="252"/>
      <c r="C544" s="253"/>
      <c r="D544" s="254" t="s">
        <v>197</v>
      </c>
      <c r="E544" s="255" t="s">
        <v>1</v>
      </c>
      <c r="F544" s="256" t="s">
        <v>718</v>
      </c>
      <c r="G544" s="253"/>
      <c r="H544" s="257">
        <v>6.4800000000000004</v>
      </c>
      <c r="I544" s="258"/>
      <c r="J544" s="253"/>
      <c r="K544" s="253"/>
      <c r="L544" s="259"/>
      <c r="M544" s="260"/>
      <c r="N544" s="261"/>
      <c r="O544" s="261"/>
      <c r="P544" s="261"/>
      <c r="Q544" s="261"/>
      <c r="R544" s="261"/>
      <c r="S544" s="261"/>
      <c r="T544" s="26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63" t="s">
        <v>197</v>
      </c>
      <c r="AU544" s="263" t="s">
        <v>113</v>
      </c>
      <c r="AV544" s="13" t="s">
        <v>113</v>
      </c>
      <c r="AW544" s="13" t="s">
        <v>32</v>
      </c>
      <c r="AX544" s="13" t="s">
        <v>76</v>
      </c>
      <c r="AY544" s="263" t="s">
        <v>136</v>
      </c>
    </row>
    <row r="545" s="13" customFormat="1">
      <c r="A545" s="13"/>
      <c r="B545" s="252"/>
      <c r="C545" s="253"/>
      <c r="D545" s="254" t="s">
        <v>197</v>
      </c>
      <c r="E545" s="255" t="s">
        <v>1</v>
      </c>
      <c r="F545" s="256" t="s">
        <v>719</v>
      </c>
      <c r="G545" s="253"/>
      <c r="H545" s="257">
        <v>5.9400000000000004</v>
      </c>
      <c r="I545" s="258"/>
      <c r="J545" s="253"/>
      <c r="K545" s="253"/>
      <c r="L545" s="259"/>
      <c r="M545" s="260"/>
      <c r="N545" s="261"/>
      <c r="O545" s="261"/>
      <c r="P545" s="261"/>
      <c r="Q545" s="261"/>
      <c r="R545" s="261"/>
      <c r="S545" s="261"/>
      <c r="T545" s="26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63" t="s">
        <v>197</v>
      </c>
      <c r="AU545" s="263" t="s">
        <v>113</v>
      </c>
      <c r="AV545" s="13" t="s">
        <v>113</v>
      </c>
      <c r="AW545" s="13" t="s">
        <v>32</v>
      </c>
      <c r="AX545" s="13" t="s">
        <v>76</v>
      </c>
      <c r="AY545" s="263" t="s">
        <v>136</v>
      </c>
    </row>
    <row r="546" s="13" customFormat="1">
      <c r="A546" s="13"/>
      <c r="B546" s="252"/>
      <c r="C546" s="253"/>
      <c r="D546" s="254" t="s">
        <v>197</v>
      </c>
      <c r="E546" s="255" t="s">
        <v>1</v>
      </c>
      <c r="F546" s="256" t="s">
        <v>720</v>
      </c>
      <c r="G546" s="253"/>
      <c r="H546" s="257">
        <v>4.7519999999999998</v>
      </c>
      <c r="I546" s="258"/>
      <c r="J546" s="253"/>
      <c r="K546" s="253"/>
      <c r="L546" s="259"/>
      <c r="M546" s="260"/>
      <c r="N546" s="261"/>
      <c r="O546" s="261"/>
      <c r="P546" s="261"/>
      <c r="Q546" s="261"/>
      <c r="R546" s="261"/>
      <c r="S546" s="261"/>
      <c r="T546" s="26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63" t="s">
        <v>197</v>
      </c>
      <c r="AU546" s="263" t="s">
        <v>113</v>
      </c>
      <c r="AV546" s="13" t="s">
        <v>113</v>
      </c>
      <c r="AW546" s="13" t="s">
        <v>32</v>
      </c>
      <c r="AX546" s="13" t="s">
        <v>76</v>
      </c>
      <c r="AY546" s="263" t="s">
        <v>136</v>
      </c>
    </row>
    <row r="547" s="13" customFormat="1">
      <c r="A547" s="13"/>
      <c r="B547" s="252"/>
      <c r="C547" s="253"/>
      <c r="D547" s="254" t="s">
        <v>197</v>
      </c>
      <c r="E547" s="255" t="s">
        <v>1</v>
      </c>
      <c r="F547" s="256" t="s">
        <v>721</v>
      </c>
      <c r="G547" s="253"/>
      <c r="H547" s="257">
        <v>19.603999999999999</v>
      </c>
      <c r="I547" s="258"/>
      <c r="J547" s="253"/>
      <c r="K547" s="253"/>
      <c r="L547" s="259"/>
      <c r="M547" s="260"/>
      <c r="N547" s="261"/>
      <c r="O547" s="261"/>
      <c r="P547" s="261"/>
      <c r="Q547" s="261"/>
      <c r="R547" s="261"/>
      <c r="S547" s="261"/>
      <c r="T547" s="26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63" t="s">
        <v>197</v>
      </c>
      <c r="AU547" s="263" t="s">
        <v>113</v>
      </c>
      <c r="AV547" s="13" t="s">
        <v>113</v>
      </c>
      <c r="AW547" s="13" t="s">
        <v>32</v>
      </c>
      <c r="AX547" s="13" t="s">
        <v>76</v>
      </c>
      <c r="AY547" s="263" t="s">
        <v>136</v>
      </c>
    </row>
    <row r="548" s="13" customFormat="1">
      <c r="A548" s="13"/>
      <c r="B548" s="252"/>
      <c r="C548" s="253"/>
      <c r="D548" s="254" t="s">
        <v>197</v>
      </c>
      <c r="E548" s="255" t="s">
        <v>1</v>
      </c>
      <c r="F548" s="256" t="s">
        <v>722</v>
      </c>
      <c r="G548" s="253"/>
      <c r="H548" s="257">
        <v>4.6609999999999996</v>
      </c>
      <c r="I548" s="258"/>
      <c r="J548" s="253"/>
      <c r="K548" s="253"/>
      <c r="L548" s="259"/>
      <c r="M548" s="260"/>
      <c r="N548" s="261"/>
      <c r="O548" s="261"/>
      <c r="P548" s="261"/>
      <c r="Q548" s="261"/>
      <c r="R548" s="261"/>
      <c r="S548" s="261"/>
      <c r="T548" s="262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63" t="s">
        <v>197</v>
      </c>
      <c r="AU548" s="263" t="s">
        <v>113</v>
      </c>
      <c r="AV548" s="13" t="s">
        <v>113</v>
      </c>
      <c r="AW548" s="13" t="s">
        <v>32</v>
      </c>
      <c r="AX548" s="13" t="s">
        <v>76</v>
      </c>
      <c r="AY548" s="263" t="s">
        <v>136</v>
      </c>
    </row>
    <row r="549" s="13" customFormat="1">
      <c r="A549" s="13"/>
      <c r="B549" s="252"/>
      <c r="C549" s="253"/>
      <c r="D549" s="254" t="s">
        <v>197</v>
      </c>
      <c r="E549" s="255" t="s">
        <v>1</v>
      </c>
      <c r="F549" s="256" t="s">
        <v>723</v>
      </c>
      <c r="G549" s="253"/>
      <c r="H549" s="257">
        <v>53.07</v>
      </c>
      <c r="I549" s="258"/>
      <c r="J549" s="253"/>
      <c r="K549" s="253"/>
      <c r="L549" s="259"/>
      <c r="M549" s="260"/>
      <c r="N549" s="261"/>
      <c r="O549" s="261"/>
      <c r="P549" s="261"/>
      <c r="Q549" s="261"/>
      <c r="R549" s="261"/>
      <c r="S549" s="261"/>
      <c r="T549" s="26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63" t="s">
        <v>197</v>
      </c>
      <c r="AU549" s="263" t="s">
        <v>113</v>
      </c>
      <c r="AV549" s="13" t="s">
        <v>113</v>
      </c>
      <c r="AW549" s="13" t="s">
        <v>32</v>
      </c>
      <c r="AX549" s="13" t="s">
        <v>76</v>
      </c>
      <c r="AY549" s="263" t="s">
        <v>136</v>
      </c>
    </row>
    <row r="550" s="13" customFormat="1">
      <c r="A550" s="13"/>
      <c r="B550" s="252"/>
      <c r="C550" s="253"/>
      <c r="D550" s="254" t="s">
        <v>197</v>
      </c>
      <c r="E550" s="255" t="s">
        <v>1</v>
      </c>
      <c r="F550" s="256" t="s">
        <v>724</v>
      </c>
      <c r="G550" s="253"/>
      <c r="H550" s="257">
        <v>-4.25</v>
      </c>
      <c r="I550" s="258"/>
      <c r="J550" s="253"/>
      <c r="K550" s="253"/>
      <c r="L550" s="259"/>
      <c r="M550" s="260"/>
      <c r="N550" s="261"/>
      <c r="O550" s="261"/>
      <c r="P550" s="261"/>
      <c r="Q550" s="261"/>
      <c r="R550" s="261"/>
      <c r="S550" s="261"/>
      <c r="T550" s="26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63" t="s">
        <v>197</v>
      </c>
      <c r="AU550" s="263" t="s">
        <v>113</v>
      </c>
      <c r="AV550" s="13" t="s">
        <v>113</v>
      </c>
      <c r="AW550" s="13" t="s">
        <v>32</v>
      </c>
      <c r="AX550" s="13" t="s">
        <v>76</v>
      </c>
      <c r="AY550" s="263" t="s">
        <v>136</v>
      </c>
    </row>
    <row r="551" s="13" customFormat="1">
      <c r="A551" s="13"/>
      <c r="B551" s="252"/>
      <c r="C551" s="253"/>
      <c r="D551" s="254" t="s">
        <v>197</v>
      </c>
      <c r="E551" s="255" t="s">
        <v>1</v>
      </c>
      <c r="F551" s="256" t="s">
        <v>725</v>
      </c>
      <c r="G551" s="253"/>
      <c r="H551" s="257">
        <v>13.571999999999999</v>
      </c>
      <c r="I551" s="258"/>
      <c r="J551" s="253"/>
      <c r="K551" s="253"/>
      <c r="L551" s="259"/>
      <c r="M551" s="260"/>
      <c r="N551" s="261"/>
      <c r="O551" s="261"/>
      <c r="P551" s="261"/>
      <c r="Q551" s="261"/>
      <c r="R551" s="261"/>
      <c r="S551" s="261"/>
      <c r="T551" s="262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63" t="s">
        <v>197</v>
      </c>
      <c r="AU551" s="263" t="s">
        <v>113</v>
      </c>
      <c r="AV551" s="13" t="s">
        <v>113</v>
      </c>
      <c r="AW551" s="13" t="s">
        <v>32</v>
      </c>
      <c r="AX551" s="13" t="s">
        <v>76</v>
      </c>
      <c r="AY551" s="263" t="s">
        <v>136</v>
      </c>
    </row>
    <row r="552" s="13" customFormat="1">
      <c r="A552" s="13"/>
      <c r="B552" s="252"/>
      <c r="C552" s="253"/>
      <c r="D552" s="254" t="s">
        <v>197</v>
      </c>
      <c r="E552" s="255" t="s">
        <v>1</v>
      </c>
      <c r="F552" s="256" t="s">
        <v>726</v>
      </c>
      <c r="G552" s="253"/>
      <c r="H552" s="257">
        <v>-4.7999999999999998</v>
      </c>
      <c r="I552" s="258"/>
      <c r="J552" s="253"/>
      <c r="K552" s="253"/>
      <c r="L552" s="259"/>
      <c r="M552" s="260"/>
      <c r="N552" s="261"/>
      <c r="O552" s="261"/>
      <c r="P552" s="261"/>
      <c r="Q552" s="261"/>
      <c r="R552" s="261"/>
      <c r="S552" s="261"/>
      <c r="T552" s="262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63" t="s">
        <v>197</v>
      </c>
      <c r="AU552" s="263" t="s">
        <v>113</v>
      </c>
      <c r="AV552" s="13" t="s">
        <v>113</v>
      </c>
      <c r="AW552" s="13" t="s">
        <v>32</v>
      </c>
      <c r="AX552" s="13" t="s">
        <v>76</v>
      </c>
      <c r="AY552" s="263" t="s">
        <v>136</v>
      </c>
    </row>
    <row r="553" s="13" customFormat="1">
      <c r="A553" s="13"/>
      <c r="B553" s="252"/>
      <c r="C553" s="253"/>
      <c r="D553" s="254" t="s">
        <v>197</v>
      </c>
      <c r="E553" s="255" t="s">
        <v>1</v>
      </c>
      <c r="F553" s="256" t="s">
        <v>727</v>
      </c>
      <c r="G553" s="253"/>
      <c r="H553" s="257">
        <v>18.443999999999999</v>
      </c>
      <c r="I553" s="258"/>
      <c r="J553" s="253"/>
      <c r="K553" s="253"/>
      <c r="L553" s="259"/>
      <c r="M553" s="260"/>
      <c r="N553" s="261"/>
      <c r="O553" s="261"/>
      <c r="P553" s="261"/>
      <c r="Q553" s="261"/>
      <c r="R553" s="261"/>
      <c r="S553" s="261"/>
      <c r="T553" s="262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63" t="s">
        <v>197</v>
      </c>
      <c r="AU553" s="263" t="s">
        <v>113</v>
      </c>
      <c r="AV553" s="13" t="s">
        <v>113</v>
      </c>
      <c r="AW553" s="13" t="s">
        <v>32</v>
      </c>
      <c r="AX553" s="13" t="s">
        <v>76</v>
      </c>
      <c r="AY553" s="263" t="s">
        <v>136</v>
      </c>
    </row>
    <row r="554" s="13" customFormat="1">
      <c r="A554" s="13"/>
      <c r="B554" s="252"/>
      <c r="C554" s="253"/>
      <c r="D554" s="254" t="s">
        <v>197</v>
      </c>
      <c r="E554" s="255" t="s">
        <v>1</v>
      </c>
      <c r="F554" s="256" t="s">
        <v>728</v>
      </c>
      <c r="G554" s="253"/>
      <c r="H554" s="257">
        <v>-7.54</v>
      </c>
      <c r="I554" s="258"/>
      <c r="J554" s="253"/>
      <c r="K554" s="253"/>
      <c r="L554" s="259"/>
      <c r="M554" s="260"/>
      <c r="N554" s="261"/>
      <c r="O554" s="261"/>
      <c r="P554" s="261"/>
      <c r="Q554" s="261"/>
      <c r="R554" s="261"/>
      <c r="S554" s="261"/>
      <c r="T554" s="26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63" t="s">
        <v>197</v>
      </c>
      <c r="AU554" s="263" t="s">
        <v>113</v>
      </c>
      <c r="AV554" s="13" t="s">
        <v>113</v>
      </c>
      <c r="AW554" s="13" t="s">
        <v>32</v>
      </c>
      <c r="AX554" s="13" t="s">
        <v>76</v>
      </c>
      <c r="AY554" s="263" t="s">
        <v>136</v>
      </c>
    </row>
    <row r="555" s="13" customFormat="1">
      <c r="A555" s="13"/>
      <c r="B555" s="252"/>
      <c r="C555" s="253"/>
      <c r="D555" s="254" t="s">
        <v>197</v>
      </c>
      <c r="E555" s="255" t="s">
        <v>1</v>
      </c>
      <c r="F555" s="256" t="s">
        <v>729</v>
      </c>
      <c r="G555" s="253"/>
      <c r="H555" s="257">
        <v>53.128</v>
      </c>
      <c r="I555" s="258"/>
      <c r="J555" s="253"/>
      <c r="K555" s="253"/>
      <c r="L555" s="259"/>
      <c r="M555" s="260"/>
      <c r="N555" s="261"/>
      <c r="O555" s="261"/>
      <c r="P555" s="261"/>
      <c r="Q555" s="261"/>
      <c r="R555" s="261"/>
      <c r="S555" s="261"/>
      <c r="T555" s="26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63" t="s">
        <v>197</v>
      </c>
      <c r="AU555" s="263" t="s">
        <v>113</v>
      </c>
      <c r="AV555" s="13" t="s">
        <v>113</v>
      </c>
      <c r="AW555" s="13" t="s">
        <v>32</v>
      </c>
      <c r="AX555" s="13" t="s">
        <v>76</v>
      </c>
      <c r="AY555" s="263" t="s">
        <v>136</v>
      </c>
    </row>
    <row r="556" s="13" customFormat="1">
      <c r="A556" s="13"/>
      <c r="B556" s="252"/>
      <c r="C556" s="253"/>
      <c r="D556" s="254" t="s">
        <v>197</v>
      </c>
      <c r="E556" s="255" t="s">
        <v>1</v>
      </c>
      <c r="F556" s="256" t="s">
        <v>730</v>
      </c>
      <c r="G556" s="253"/>
      <c r="H556" s="257">
        <v>-10.98</v>
      </c>
      <c r="I556" s="258"/>
      <c r="J556" s="253"/>
      <c r="K556" s="253"/>
      <c r="L556" s="259"/>
      <c r="M556" s="260"/>
      <c r="N556" s="261"/>
      <c r="O556" s="261"/>
      <c r="P556" s="261"/>
      <c r="Q556" s="261"/>
      <c r="R556" s="261"/>
      <c r="S556" s="261"/>
      <c r="T556" s="262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63" t="s">
        <v>197</v>
      </c>
      <c r="AU556" s="263" t="s">
        <v>113</v>
      </c>
      <c r="AV556" s="13" t="s">
        <v>113</v>
      </c>
      <c r="AW556" s="13" t="s">
        <v>32</v>
      </c>
      <c r="AX556" s="13" t="s">
        <v>76</v>
      </c>
      <c r="AY556" s="263" t="s">
        <v>136</v>
      </c>
    </row>
    <row r="557" s="13" customFormat="1">
      <c r="A557" s="13"/>
      <c r="B557" s="252"/>
      <c r="C557" s="253"/>
      <c r="D557" s="254" t="s">
        <v>197</v>
      </c>
      <c r="E557" s="255" t="s">
        <v>1</v>
      </c>
      <c r="F557" s="256" t="s">
        <v>731</v>
      </c>
      <c r="G557" s="253"/>
      <c r="H557" s="257">
        <v>50.981999999999999</v>
      </c>
      <c r="I557" s="258"/>
      <c r="J557" s="253"/>
      <c r="K557" s="253"/>
      <c r="L557" s="259"/>
      <c r="M557" s="260"/>
      <c r="N557" s="261"/>
      <c r="O557" s="261"/>
      <c r="P557" s="261"/>
      <c r="Q557" s="261"/>
      <c r="R557" s="261"/>
      <c r="S557" s="261"/>
      <c r="T557" s="26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63" t="s">
        <v>197</v>
      </c>
      <c r="AU557" s="263" t="s">
        <v>113</v>
      </c>
      <c r="AV557" s="13" t="s">
        <v>113</v>
      </c>
      <c r="AW557" s="13" t="s">
        <v>32</v>
      </c>
      <c r="AX557" s="13" t="s">
        <v>76</v>
      </c>
      <c r="AY557" s="263" t="s">
        <v>136</v>
      </c>
    </row>
    <row r="558" s="13" customFormat="1">
      <c r="A558" s="13"/>
      <c r="B558" s="252"/>
      <c r="C558" s="253"/>
      <c r="D558" s="254" t="s">
        <v>197</v>
      </c>
      <c r="E558" s="255" t="s">
        <v>1</v>
      </c>
      <c r="F558" s="256" t="s">
        <v>732</v>
      </c>
      <c r="G558" s="253"/>
      <c r="H558" s="257">
        <v>-5.375</v>
      </c>
      <c r="I558" s="258"/>
      <c r="J558" s="253"/>
      <c r="K558" s="253"/>
      <c r="L558" s="259"/>
      <c r="M558" s="260"/>
      <c r="N558" s="261"/>
      <c r="O558" s="261"/>
      <c r="P558" s="261"/>
      <c r="Q558" s="261"/>
      <c r="R558" s="261"/>
      <c r="S558" s="261"/>
      <c r="T558" s="26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63" t="s">
        <v>197</v>
      </c>
      <c r="AU558" s="263" t="s">
        <v>113</v>
      </c>
      <c r="AV558" s="13" t="s">
        <v>113</v>
      </c>
      <c r="AW558" s="13" t="s">
        <v>32</v>
      </c>
      <c r="AX558" s="13" t="s">
        <v>76</v>
      </c>
      <c r="AY558" s="263" t="s">
        <v>136</v>
      </c>
    </row>
    <row r="559" s="13" customFormat="1">
      <c r="A559" s="13"/>
      <c r="B559" s="252"/>
      <c r="C559" s="253"/>
      <c r="D559" s="254" t="s">
        <v>197</v>
      </c>
      <c r="E559" s="255" t="s">
        <v>1</v>
      </c>
      <c r="F559" s="256" t="s">
        <v>733</v>
      </c>
      <c r="G559" s="253"/>
      <c r="H559" s="257">
        <v>36.25</v>
      </c>
      <c r="I559" s="258"/>
      <c r="J559" s="253"/>
      <c r="K559" s="253"/>
      <c r="L559" s="259"/>
      <c r="M559" s="260"/>
      <c r="N559" s="261"/>
      <c r="O559" s="261"/>
      <c r="P559" s="261"/>
      <c r="Q559" s="261"/>
      <c r="R559" s="261"/>
      <c r="S559" s="261"/>
      <c r="T559" s="26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63" t="s">
        <v>197</v>
      </c>
      <c r="AU559" s="263" t="s">
        <v>113</v>
      </c>
      <c r="AV559" s="13" t="s">
        <v>113</v>
      </c>
      <c r="AW559" s="13" t="s">
        <v>32</v>
      </c>
      <c r="AX559" s="13" t="s">
        <v>76</v>
      </c>
      <c r="AY559" s="263" t="s">
        <v>136</v>
      </c>
    </row>
    <row r="560" s="13" customFormat="1">
      <c r="A560" s="13"/>
      <c r="B560" s="252"/>
      <c r="C560" s="253"/>
      <c r="D560" s="254" t="s">
        <v>197</v>
      </c>
      <c r="E560" s="255" t="s">
        <v>1</v>
      </c>
      <c r="F560" s="256" t="s">
        <v>734</v>
      </c>
      <c r="G560" s="253"/>
      <c r="H560" s="257">
        <v>-1.99</v>
      </c>
      <c r="I560" s="258"/>
      <c r="J560" s="253"/>
      <c r="K560" s="253"/>
      <c r="L560" s="259"/>
      <c r="M560" s="260"/>
      <c r="N560" s="261"/>
      <c r="O560" s="261"/>
      <c r="P560" s="261"/>
      <c r="Q560" s="261"/>
      <c r="R560" s="261"/>
      <c r="S560" s="261"/>
      <c r="T560" s="26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63" t="s">
        <v>197</v>
      </c>
      <c r="AU560" s="263" t="s">
        <v>113</v>
      </c>
      <c r="AV560" s="13" t="s">
        <v>113</v>
      </c>
      <c r="AW560" s="13" t="s">
        <v>32</v>
      </c>
      <c r="AX560" s="13" t="s">
        <v>76</v>
      </c>
      <c r="AY560" s="263" t="s">
        <v>136</v>
      </c>
    </row>
    <row r="561" s="13" customFormat="1">
      <c r="A561" s="13"/>
      <c r="B561" s="252"/>
      <c r="C561" s="253"/>
      <c r="D561" s="254" t="s">
        <v>197</v>
      </c>
      <c r="E561" s="255" t="s">
        <v>1</v>
      </c>
      <c r="F561" s="256" t="s">
        <v>292</v>
      </c>
      <c r="G561" s="253"/>
      <c r="H561" s="257">
        <v>114.19</v>
      </c>
      <c r="I561" s="258"/>
      <c r="J561" s="253"/>
      <c r="K561" s="253"/>
      <c r="L561" s="259"/>
      <c r="M561" s="260"/>
      <c r="N561" s="261"/>
      <c r="O561" s="261"/>
      <c r="P561" s="261"/>
      <c r="Q561" s="261"/>
      <c r="R561" s="261"/>
      <c r="S561" s="261"/>
      <c r="T561" s="26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63" t="s">
        <v>197</v>
      </c>
      <c r="AU561" s="263" t="s">
        <v>113</v>
      </c>
      <c r="AV561" s="13" t="s">
        <v>113</v>
      </c>
      <c r="AW561" s="13" t="s">
        <v>32</v>
      </c>
      <c r="AX561" s="13" t="s">
        <v>76</v>
      </c>
      <c r="AY561" s="263" t="s">
        <v>136</v>
      </c>
    </row>
    <row r="562" s="16" customFormat="1">
      <c r="A562" s="16"/>
      <c r="B562" s="295"/>
      <c r="C562" s="296"/>
      <c r="D562" s="254" t="s">
        <v>197</v>
      </c>
      <c r="E562" s="297" t="s">
        <v>1</v>
      </c>
      <c r="F562" s="298" t="s">
        <v>261</v>
      </c>
      <c r="G562" s="296"/>
      <c r="H562" s="299">
        <v>407.44400000000002</v>
      </c>
      <c r="I562" s="300"/>
      <c r="J562" s="296"/>
      <c r="K562" s="296"/>
      <c r="L562" s="301"/>
      <c r="M562" s="302"/>
      <c r="N562" s="303"/>
      <c r="O562" s="303"/>
      <c r="P562" s="303"/>
      <c r="Q562" s="303"/>
      <c r="R562" s="303"/>
      <c r="S562" s="303"/>
      <c r="T562" s="304"/>
      <c r="U562" s="16"/>
      <c r="V562" s="16"/>
      <c r="W562" s="16"/>
      <c r="X562" s="16"/>
      <c r="Y562" s="16"/>
      <c r="Z562" s="16"/>
      <c r="AA562" s="16"/>
      <c r="AB562" s="16"/>
      <c r="AC562" s="16"/>
      <c r="AD562" s="16"/>
      <c r="AE562" s="16"/>
      <c r="AT562" s="305" t="s">
        <v>197</v>
      </c>
      <c r="AU562" s="305" t="s">
        <v>113</v>
      </c>
      <c r="AV562" s="16" t="s">
        <v>165</v>
      </c>
      <c r="AW562" s="16" t="s">
        <v>32</v>
      </c>
      <c r="AX562" s="16" t="s">
        <v>76</v>
      </c>
      <c r="AY562" s="305" t="s">
        <v>136</v>
      </c>
    </row>
    <row r="563" s="14" customFormat="1">
      <c r="A563" s="14"/>
      <c r="B563" s="274"/>
      <c r="C563" s="275"/>
      <c r="D563" s="254" t="s">
        <v>197</v>
      </c>
      <c r="E563" s="276" t="s">
        <v>1</v>
      </c>
      <c r="F563" s="277" t="s">
        <v>293</v>
      </c>
      <c r="G563" s="275"/>
      <c r="H563" s="276" t="s">
        <v>1</v>
      </c>
      <c r="I563" s="278"/>
      <c r="J563" s="275"/>
      <c r="K563" s="275"/>
      <c r="L563" s="279"/>
      <c r="M563" s="280"/>
      <c r="N563" s="281"/>
      <c r="O563" s="281"/>
      <c r="P563" s="281"/>
      <c r="Q563" s="281"/>
      <c r="R563" s="281"/>
      <c r="S563" s="281"/>
      <c r="T563" s="282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83" t="s">
        <v>197</v>
      </c>
      <c r="AU563" s="283" t="s">
        <v>113</v>
      </c>
      <c r="AV563" s="14" t="s">
        <v>84</v>
      </c>
      <c r="AW563" s="14" t="s">
        <v>32</v>
      </c>
      <c r="AX563" s="14" t="s">
        <v>76</v>
      </c>
      <c r="AY563" s="283" t="s">
        <v>136</v>
      </c>
    </row>
    <row r="564" s="13" customFormat="1">
      <c r="A564" s="13"/>
      <c r="B564" s="252"/>
      <c r="C564" s="253"/>
      <c r="D564" s="254" t="s">
        <v>197</v>
      </c>
      <c r="E564" s="255" t="s">
        <v>1</v>
      </c>
      <c r="F564" s="256" t="s">
        <v>735</v>
      </c>
      <c r="G564" s="253"/>
      <c r="H564" s="257">
        <v>10.555999999999999</v>
      </c>
      <c r="I564" s="258"/>
      <c r="J564" s="253"/>
      <c r="K564" s="253"/>
      <c r="L564" s="259"/>
      <c r="M564" s="260"/>
      <c r="N564" s="261"/>
      <c r="O564" s="261"/>
      <c r="P564" s="261"/>
      <c r="Q564" s="261"/>
      <c r="R564" s="261"/>
      <c r="S564" s="261"/>
      <c r="T564" s="26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63" t="s">
        <v>197</v>
      </c>
      <c r="AU564" s="263" t="s">
        <v>113</v>
      </c>
      <c r="AV564" s="13" t="s">
        <v>113</v>
      </c>
      <c r="AW564" s="13" t="s">
        <v>32</v>
      </c>
      <c r="AX564" s="13" t="s">
        <v>76</v>
      </c>
      <c r="AY564" s="263" t="s">
        <v>136</v>
      </c>
    </row>
    <row r="565" s="13" customFormat="1">
      <c r="A565" s="13"/>
      <c r="B565" s="252"/>
      <c r="C565" s="253"/>
      <c r="D565" s="254" t="s">
        <v>197</v>
      </c>
      <c r="E565" s="255" t="s">
        <v>1</v>
      </c>
      <c r="F565" s="256" t="s">
        <v>736</v>
      </c>
      <c r="G565" s="253"/>
      <c r="H565" s="257">
        <v>2.4990000000000001</v>
      </c>
      <c r="I565" s="258"/>
      <c r="J565" s="253"/>
      <c r="K565" s="253"/>
      <c r="L565" s="259"/>
      <c r="M565" s="260"/>
      <c r="N565" s="261"/>
      <c r="O565" s="261"/>
      <c r="P565" s="261"/>
      <c r="Q565" s="261"/>
      <c r="R565" s="261"/>
      <c r="S565" s="261"/>
      <c r="T565" s="26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63" t="s">
        <v>197</v>
      </c>
      <c r="AU565" s="263" t="s">
        <v>113</v>
      </c>
      <c r="AV565" s="13" t="s">
        <v>113</v>
      </c>
      <c r="AW565" s="13" t="s">
        <v>32</v>
      </c>
      <c r="AX565" s="13" t="s">
        <v>76</v>
      </c>
      <c r="AY565" s="263" t="s">
        <v>136</v>
      </c>
    </row>
    <row r="566" s="13" customFormat="1">
      <c r="A566" s="13"/>
      <c r="B566" s="252"/>
      <c r="C566" s="253"/>
      <c r="D566" s="254" t="s">
        <v>197</v>
      </c>
      <c r="E566" s="255" t="s">
        <v>1</v>
      </c>
      <c r="F566" s="256" t="s">
        <v>737</v>
      </c>
      <c r="G566" s="253"/>
      <c r="H566" s="257">
        <v>10.452</v>
      </c>
      <c r="I566" s="258"/>
      <c r="J566" s="253"/>
      <c r="K566" s="253"/>
      <c r="L566" s="259"/>
      <c r="M566" s="260"/>
      <c r="N566" s="261"/>
      <c r="O566" s="261"/>
      <c r="P566" s="261"/>
      <c r="Q566" s="261"/>
      <c r="R566" s="261"/>
      <c r="S566" s="261"/>
      <c r="T566" s="26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63" t="s">
        <v>197</v>
      </c>
      <c r="AU566" s="263" t="s">
        <v>113</v>
      </c>
      <c r="AV566" s="13" t="s">
        <v>113</v>
      </c>
      <c r="AW566" s="13" t="s">
        <v>32</v>
      </c>
      <c r="AX566" s="13" t="s">
        <v>76</v>
      </c>
      <c r="AY566" s="263" t="s">
        <v>136</v>
      </c>
    </row>
    <row r="567" s="13" customFormat="1">
      <c r="A567" s="13"/>
      <c r="B567" s="252"/>
      <c r="C567" s="253"/>
      <c r="D567" s="254" t="s">
        <v>197</v>
      </c>
      <c r="E567" s="255" t="s">
        <v>1</v>
      </c>
      <c r="F567" s="256" t="s">
        <v>738</v>
      </c>
      <c r="G567" s="253"/>
      <c r="H567" s="257">
        <v>36.247999999999998</v>
      </c>
      <c r="I567" s="258"/>
      <c r="J567" s="253"/>
      <c r="K567" s="253"/>
      <c r="L567" s="259"/>
      <c r="M567" s="260"/>
      <c r="N567" s="261"/>
      <c r="O567" s="261"/>
      <c r="P567" s="261"/>
      <c r="Q567" s="261"/>
      <c r="R567" s="261"/>
      <c r="S567" s="261"/>
      <c r="T567" s="26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63" t="s">
        <v>197</v>
      </c>
      <c r="AU567" s="263" t="s">
        <v>113</v>
      </c>
      <c r="AV567" s="13" t="s">
        <v>113</v>
      </c>
      <c r="AW567" s="13" t="s">
        <v>32</v>
      </c>
      <c r="AX567" s="13" t="s">
        <v>76</v>
      </c>
      <c r="AY567" s="263" t="s">
        <v>136</v>
      </c>
    </row>
    <row r="568" s="13" customFormat="1">
      <c r="A568" s="13"/>
      <c r="B568" s="252"/>
      <c r="C568" s="253"/>
      <c r="D568" s="254" t="s">
        <v>197</v>
      </c>
      <c r="E568" s="255" t="s">
        <v>1</v>
      </c>
      <c r="F568" s="256" t="s">
        <v>739</v>
      </c>
      <c r="G568" s="253"/>
      <c r="H568" s="257">
        <v>11.244999999999999</v>
      </c>
      <c r="I568" s="258"/>
      <c r="J568" s="253"/>
      <c r="K568" s="253"/>
      <c r="L568" s="259"/>
      <c r="M568" s="260"/>
      <c r="N568" s="261"/>
      <c r="O568" s="261"/>
      <c r="P568" s="261"/>
      <c r="Q568" s="261"/>
      <c r="R568" s="261"/>
      <c r="S568" s="261"/>
      <c r="T568" s="26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63" t="s">
        <v>197</v>
      </c>
      <c r="AU568" s="263" t="s">
        <v>113</v>
      </c>
      <c r="AV568" s="13" t="s">
        <v>113</v>
      </c>
      <c r="AW568" s="13" t="s">
        <v>32</v>
      </c>
      <c r="AX568" s="13" t="s">
        <v>76</v>
      </c>
      <c r="AY568" s="263" t="s">
        <v>136</v>
      </c>
    </row>
    <row r="569" s="13" customFormat="1">
      <c r="A569" s="13"/>
      <c r="B569" s="252"/>
      <c r="C569" s="253"/>
      <c r="D569" s="254" t="s">
        <v>197</v>
      </c>
      <c r="E569" s="255" t="s">
        <v>1</v>
      </c>
      <c r="F569" s="256" t="s">
        <v>740</v>
      </c>
      <c r="G569" s="253"/>
      <c r="H569" s="257">
        <v>3.71</v>
      </c>
      <c r="I569" s="258"/>
      <c r="J569" s="253"/>
      <c r="K569" s="253"/>
      <c r="L569" s="259"/>
      <c r="M569" s="260"/>
      <c r="N569" s="261"/>
      <c r="O569" s="261"/>
      <c r="P569" s="261"/>
      <c r="Q569" s="261"/>
      <c r="R569" s="261"/>
      <c r="S569" s="261"/>
      <c r="T569" s="26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63" t="s">
        <v>197</v>
      </c>
      <c r="AU569" s="263" t="s">
        <v>113</v>
      </c>
      <c r="AV569" s="13" t="s">
        <v>113</v>
      </c>
      <c r="AW569" s="13" t="s">
        <v>32</v>
      </c>
      <c r="AX569" s="13" t="s">
        <v>76</v>
      </c>
      <c r="AY569" s="263" t="s">
        <v>136</v>
      </c>
    </row>
    <row r="570" s="13" customFormat="1">
      <c r="A570" s="13"/>
      <c r="B570" s="252"/>
      <c r="C570" s="253"/>
      <c r="D570" s="254" t="s">
        <v>197</v>
      </c>
      <c r="E570" s="255" t="s">
        <v>1</v>
      </c>
      <c r="F570" s="256" t="s">
        <v>741</v>
      </c>
      <c r="G570" s="253"/>
      <c r="H570" s="257">
        <v>20.852</v>
      </c>
      <c r="I570" s="258"/>
      <c r="J570" s="253"/>
      <c r="K570" s="253"/>
      <c r="L570" s="259"/>
      <c r="M570" s="260"/>
      <c r="N570" s="261"/>
      <c r="O570" s="261"/>
      <c r="P570" s="261"/>
      <c r="Q570" s="261"/>
      <c r="R570" s="261"/>
      <c r="S570" s="261"/>
      <c r="T570" s="26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63" t="s">
        <v>197</v>
      </c>
      <c r="AU570" s="263" t="s">
        <v>113</v>
      </c>
      <c r="AV570" s="13" t="s">
        <v>113</v>
      </c>
      <c r="AW570" s="13" t="s">
        <v>32</v>
      </c>
      <c r="AX570" s="13" t="s">
        <v>76</v>
      </c>
      <c r="AY570" s="263" t="s">
        <v>136</v>
      </c>
    </row>
    <row r="571" s="13" customFormat="1">
      <c r="A571" s="13"/>
      <c r="B571" s="252"/>
      <c r="C571" s="253"/>
      <c r="D571" s="254" t="s">
        <v>197</v>
      </c>
      <c r="E571" s="255" t="s">
        <v>1</v>
      </c>
      <c r="F571" s="256" t="s">
        <v>742</v>
      </c>
      <c r="G571" s="253"/>
      <c r="H571" s="257">
        <v>-8</v>
      </c>
      <c r="I571" s="258"/>
      <c r="J571" s="253"/>
      <c r="K571" s="253"/>
      <c r="L571" s="259"/>
      <c r="M571" s="260"/>
      <c r="N571" s="261"/>
      <c r="O571" s="261"/>
      <c r="P571" s="261"/>
      <c r="Q571" s="261"/>
      <c r="R571" s="261"/>
      <c r="S571" s="261"/>
      <c r="T571" s="262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63" t="s">
        <v>197</v>
      </c>
      <c r="AU571" s="263" t="s">
        <v>113</v>
      </c>
      <c r="AV571" s="13" t="s">
        <v>113</v>
      </c>
      <c r="AW571" s="13" t="s">
        <v>32</v>
      </c>
      <c r="AX571" s="13" t="s">
        <v>76</v>
      </c>
      <c r="AY571" s="263" t="s">
        <v>136</v>
      </c>
    </row>
    <row r="572" s="13" customFormat="1">
      <c r="A572" s="13"/>
      <c r="B572" s="252"/>
      <c r="C572" s="253"/>
      <c r="D572" s="254" t="s">
        <v>197</v>
      </c>
      <c r="E572" s="255" t="s">
        <v>1</v>
      </c>
      <c r="F572" s="256" t="s">
        <v>743</v>
      </c>
      <c r="G572" s="253"/>
      <c r="H572" s="257">
        <v>6.492</v>
      </c>
      <c r="I572" s="258"/>
      <c r="J572" s="253"/>
      <c r="K572" s="253"/>
      <c r="L572" s="259"/>
      <c r="M572" s="260"/>
      <c r="N572" s="261"/>
      <c r="O572" s="261"/>
      <c r="P572" s="261"/>
      <c r="Q572" s="261"/>
      <c r="R572" s="261"/>
      <c r="S572" s="261"/>
      <c r="T572" s="26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63" t="s">
        <v>197</v>
      </c>
      <c r="AU572" s="263" t="s">
        <v>113</v>
      </c>
      <c r="AV572" s="13" t="s">
        <v>113</v>
      </c>
      <c r="AW572" s="13" t="s">
        <v>32</v>
      </c>
      <c r="AX572" s="13" t="s">
        <v>76</v>
      </c>
      <c r="AY572" s="263" t="s">
        <v>136</v>
      </c>
    </row>
    <row r="573" s="13" customFormat="1">
      <c r="A573" s="13"/>
      <c r="B573" s="252"/>
      <c r="C573" s="253"/>
      <c r="D573" s="254" t="s">
        <v>197</v>
      </c>
      <c r="E573" s="255" t="s">
        <v>1</v>
      </c>
      <c r="F573" s="256" t="s">
        <v>744</v>
      </c>
      <c r="G573" s="253"/>
      <c r="H573" s="257">
        <v>3.0259999999999998</v>
      </c>
      <c r="I573" s="258"/>
      <c r="J573" s="253"/>
      <c r="K573" s="253"/>
      <c r="L573" s="259"/>
      <c r="M573" s="260"/>
      <c r="N573" s="261"/>
      <c r="O573" s="261"/>
      <c r="P573" s="261"/>
      <c r="Q573" s="261"/>
      <c r="R573" s="261"/>
      <c r="S573" s="261"/>
      <c r="T573" s="26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63" t="s">
        <v>197</v>
      </c>
      <c r="AU573" s="263" t="s">
        <v>113</v>
      </c>
      <c r="AV573" s="13" t="s">
        <v>113</v>
      </c>
      <c r="AW573" s="13" t="s">
        <v>32</v>
      </c>
      <c r="AX573" s="13" t="s">
        <v>76</v>
      </c>
      <c r="AY573" s="263" t="s">
        <v>136</v>
      </c>
    </row>
    <row r="574" s="13" customFormat="1">
      <c r="A574" s="13"/>
      <c r="B574" s="252"/>
      <c r="C574" s="253"/>
      <c r="D574" s="254" t="s">
        <v>197</v>
      </c>
      <c r="E574" s="255" t="s">
        <v>1</v>
      </c>
      <c r="F574" s="256" t="s">
        <v>745</v>
      </c>
      <c r="G574" s="253"/>
      <c r="H574" s="257">
        <v>46.799999999999997</v>
      </c>
      <c r="I574" s="258"/>
      <c r="J574" s="253"/>
      <c r="K574" s="253"/>
      <c r="L574" s="259"/>
      <c r="M574" s="260"/>
      <c r="N574" s="261"/>
      <c r="O574" s="261"/>
      <c r="P574" s="261"/>
      <c r="Q574" s="261"/>
      <c r="R574" s="261"/>
      <c r="S574" s="261"/>
      <c r="T574" s="26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63" t="s">
        <v>197</v>
      </c>
      <c r="AU574" s="263" t="s">
        <v>113</v>
      </c>
      <c r="AV574" s="13" t="s">
        <v>113</v>
      </c>
      <c r="AW574" s="13" t="s">
        <v>32</v>
      </c>
      <c r="AX574" s="13" t="s">
        <v>76</v>
      </c>
      <c r="AY574" s="263" t="s">
        <v>136</v>
      </c>
    </row>
    <row r="575" s="13" customFormat="1">
      <c r="A575" s="13"/>
      <c r="B575" s="252"/>
      <c r="C575" s="253"/>
      <c r="D575" s="254" t="s">
        <v>197</v>
      </c>
      <c r="E575" s="255" t="s">
        <v>1</v>
      </c>
      <c r="F575" s="256" t="s">
        <v>746</v>
      </c>
      <c r="G575" s="253"/>
      <c r="H575" s="257">
        <v>68.640000000000001</v>
      </c>
      <c r="I575" s="258"/>
      <c r="J575" s="253"/>
      <c r="K575" s="253"/>
      <c r="L575" s="259"/>
      <c r="M575" s="260"/>
      <c r="N575" s="261"/>
      <c r="O575" s="261"/>
      <c r="P575" s="261"/>
      <c r="Q575" s="261"/>
      <c r="R575" s="261"/>
      <c r="S575" s="261"/>
      <c r="T575" s="262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63" t="s">
        <v>197</v>
      </c>
      <c r="AU575" s="263" t="s">
        <v>113</v>
      </c>
      <c r="AV575" s="13" t="s">
        <v>113</v>
      </c>
      <c r="AW575" s="13" t="s">
        <v>32</v>
      </c>
      <c r="AX575" s="13" t="s">
        <v>76</v>
      </c>
      <c r="AY575" s="263" t="s">
        <v>136</v>
      </c>
    </row>
    <row r="576" s="13" customFormat="1">
      <c r="A576" s="13"/>
      <c r="B576" s="252"/>
      <c r="C576" s="253"/>
      <c r="D576" s="254" t="s">
        <v>197</v>
      </c>
      <c r="E576" s="255" t="s">
        <v>1</v>
      </c>
      <c r="F576" s="256" t="s">
        <v>747</v>
      </c>
      <c r="G576" s="253"/>
      <c r="H576" s="257">
        <v>23.399999999999999</v>
      </c>
      <c r="I576" s="258"/>
      <c r="J576" s="253"/>
      <c r="K576" s="253"/>
      <c r="L576" s="259"/>
      <c r="M576" s="260"/>
      <c r="N576" s="261"/>
      <c r="O576" s="261"/>
      <c r="P576" s="261"/>
      <c r="Q576" s="261"/>
      <c r="R576" s="261"/>
      <c r="S576" s="261"/>
      <c r="T576" s="26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63" t="s">
        <v>197</v>
      </c>
      <c r="AU576" s="263" t="s">
        <v>113</v>
      </c>
      <c r="AV576" s="13" t="s">
        <v>113</v>
      </c>
      <c r="AW576" s="13" t="s">
        <v>32</v>
      </c>
      <c r="AX576" s="13" t="s">
        <v>76</v>
      </c>
      <c r="AY576" s="263" t="s">
        <v>136</v>
      </c>
    </row>
    <row r="577" s="13" customFormat="1">
      <c r="A577" s="13"/>
      <c r="B577" s="252"/>
      <c r="C577" s="253"/>
      <c r="D577" s="254" t="s">
        <v>197</v>
      </c>
      <c r="E577" s="255" t="s">
        <v>1</v>
      </c>
      <c r="F577" s="256" t="s">
        <v>748</v>
      </c>
      <c r="G577" s="253"/>
      <c r="H577" s="257">
        <v>22.050000000000001</v>
      </c>
      <c r="I577" s="258"/>
      <c r="J577" s="253"/>
      <c r="K577" s="253"/>
      <c r="L577" s="259"/>
      <c r="M577" s="260"/>
      <c r="N577" s="261"/>
      <c r="O577" s="261"/>
      <c r="P577" s="261"/>
      <c r="Q577" s="261"/>
      <c r="R577" s="261"/>
      <c r="S577" s="261"/>
      <c r="T577" s="26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63" t="s">
        <v>197</v>
      </c>
      <c r="AU577" s="263" t="s">
        <v>113</v>
      </c>
      <c r="AV577" s="13" t="s">
        <v>113</v>
      </c>
      <c r="AW577" s="13" t="s">
        <v>32</v>
      </c>
      <c r="AX577" s="13" t="s">
        <v>76</v>
      </c>
      <c r="AY577" s="263" t="s">
        <v>136</v>
      </c>
    </row>
    <row r="578" s="13" customFormat="1">
      <c r="A578" s="13"/>
      <c r="B578" s="252"/>
      <c r="C578" s="253"/>
      <c r="D578" s="254" t="s">
        <v>197</v>
      </c>
      <c r="E578" s="255" t="s">
        <v>1</v>
      </c>
      <c r="F578" s="256" t="s">
        <v>294</v>
      </c>
      <c r="G578" s="253"/>
      <c r="H578" s="257">
        <v>147.22999999999999</v>
      </c>
      <c r="I578" s="258"/>
      <c r="J578" s="253"/>
      <c r="K578" s="253"/>
      <c r="L578" s="259"/>
      <c r="M578" s="260"/>
      <c r="N578" s="261"/>
      <c r="O578" s="261"/>
      <c r="P578" s="261"/>
      <c r="Q578" s="261"/>
      <c r="R578" s="261"/>
      <c r="S578" s="261"/>
      <c r="T578" s="26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63" t="s">
        <v>197</v>
      </c>
      <c r="AU578" s="263" t="s">
        <v>113</v>
      </c>
      <c r="AV578" s="13" t="s">
        <v>113</v>
      </c>
      <c r="AW578" s="13" t="s">
        <v>32</v>
      </c>
      <c r="AX578" s="13" t="s">
        <v>76</v>
      </c>
      <c r="AY578" s="263" t="s">
        <v>136</v>
      </c>
    </row>
    <row r="579" s="16" customFormat="1">
      <c r="A579" s="16"/>
      <c r="B579" s="295"/>
      <c r="C579" s="296"/>
      <c r="D579" s="254" t="s">
        <v>197</v>
      </c>
      <c r="E579" s="297" t="s">
        <v>1</v>
      </c>
      <c r="F579" s="298" t="s">
        <v>261</v>
      </c>
      <c r="G579" s="296"/>
      <c r="H579" s="299">
        <v>405.19999999999999</v>
      </c>
      <c r="I579" s="300"/>
      <c r="J579" s="296"/>
      <c r="K579" s="296"/>
      <c r="L579" s="301"/>
      <c r="M579" s="302"/>
      <c r="N579" s="303"/>
      <c r="O579" s="303"/>
      <c r="P579" s="303"/>
      <c r="Q579" s="303"/>
      <c r="R579" s="303"/>
      <c r="S579" s="303"/>
      <c r="T579" s="304"/>
      <c r="U579" s="16"/>
      <c r="V579" s="16"/>
      <c r="W579" s="16"/>
      <c r="X579" s="16"/>
      <c r="Y579" s="16"/>
      <c r="Z579" s="16"/>
      <c r="AA579" s="16"/>
      <c r="AB579" s="16"/>
      <c r="AC579" s="16"/>
      <c r="AD579" s="16"/>
      <c r="AE579" s="16"/>
      <c r="AT579" s="305" t="s">
        <v>197</v>
      </c>
      <c r="AU579" s="305" t="s">
        <v>113</v>
      </c>
      <c r="AV579" s="16" t="s">
        <v>165</v>
      </c>
      <c r="AW579" s="16" t="s">
        <v>32</v>
      </c>
      <c r="AX579" s="16" t="s">
        <v>76</v>
      </c>
      <c r="AY579" s="305" t="s">
        <v>136</v>
      </c>
    </row>
    <row r="580" s="14" customFormat="1">
      <c r="A580" s="14"/>
      <c r="B580" s="274"/>
      <c r="C580" s="275"/>
      <c r="D580" s="254" t="s">
        <v>197</v>
      </c>
      <c r="E580" s="276" t="s">
        <v>1</v>
      </c>
      <c r="F580" s="277" t="s">
        <v>295</v>
      </c>
      <c r="G580" s="275"/>
      <c r="H580" s="276" t="s">
        <v>1</v>
      </c>
      <c r="I580" s="278"/>
      <c r="J580" s="275"/>
      <c r="K580" s="275"/>
      <c r="L580" s="279"/>
      <c r="M580" s="280"/>
      <c r="N580" s="281"/>
      <c r="O580" s="281"/>
      <c r="P580" s="281"/>
      <c r="Q580" s="281"/>
      <c r="R580" s="281"/>
      <c r="S580" s="281"/>
      <c r="T580" s="282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83" t="s">
        <v>197</v>
      </c>
      <c r="AU580" s="283" t="s">
        <v>113</v>
      </c>
      <c r="AV580" s="14" t="s">
        <v>84</v>
      </c>
      <c r="AW580" s="14" t="s">
        <v>32</v>
      </c>
      <c r="AX580" s="14" t="s">
        <v>76</v>
      </c>
      <c r="AY580" s="283" t="s">
        <v>136</v>
      </c>
    </row>
    <row r="581" s="13" customFormat="1">
      <c r="A581" s="13"/>
      <c r="B581" s="252"/>
      <c r="C581" s="253"/>
      <c r="D581" s="254" t="s">
        <v>197</v>
      </c>
      <c r="E581" s="255" t="s">
        <v>1</v>
      </c>
      <c r="F581" s="256" t="s">
        <v>296</v>
      </c>
      <c r="G581" s="253"/>
      <c r="H581" s="257">
        <v>57.659999999999997</v>
      </c>
      <c r="I581" s="258"/>
      <c r="J581" s="253"/>
      <c r="K581" s="253"/>
      <c r="L581" s="259"/>
      <c r="M581" s="260"/>
      <c r="N581" s="261"/>
      <c r="O581" s="261"/>
      <c r="P581" s="261"/>
      <c r="Q581" s="261"/>
      <c r="R581" s="261"/>
      <c r="S581" s="261"/>
      <c r="T581" s="26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63" t="s">
        <v>197</v>
      </c>
      <c r="AU581" s="263" t="s">
        <v>113</v>
      </c>
      <c r="AV581" s="13" t="s">
        <v>113</v>
      </c>
      <c r="AW581" s="13" t="s">
        <v>32</v>
      </c>
      <c r="AX581" s="13" t="s">
        <v>76</v>
      </c>
      <c r="AY581" s="263" t="s">
        <v>136</v>
      </c>
    </row>
    <row r="582" s="13" customFormat="1">
      <c r="A582" s="13"/>
      <c r="B582" s="252"/>
      <c r="C582" s="253"/>
      <c r="D582" s="254" t="s">
        <v>197</v>
      </c>
      <c r="E582" s="255" t="s">
        <v>1</v>
      </c>
      <c r="F582" s="256" t="s">
        <v>749</v>
      </c>
      <c r="G582" s="253"/>
      <c r="H582" s="257">
        <v>7.5899999999999999</v>
      </c>
      <c r="I582" s="258"/>
      <c r="J582" s="253"/>
      <c r="K582" s="253"/>
      <c r="L582" s="259"/>
      <c r="M582" s="260"/>
      <c r="N582" s="261"/>
      <c r="O582" s="261"/>
      <c r="P582" s="261"/>
      <c r="Q582" s="261"/>
      <c r="R582" s="261"/>
      <c r="S582" s="261"/>
      <c r="T582" s="262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63" t="s">
        <v>197</v>
      </c>
      <c r="AU582" s="263" t="s">
        <v>113</v>
      </c>
      <c r="AV582" s="13" t="s">
        <v>113</v>
      </c>
      <c r="AW582" s="13" t="s">
        <v>32</v>
      </c>
      <c r="AX582" s="13" t="s">
        <v>76</v>
      </c>
      <c r="AY582" s="263" t="s">
        <v>136</v>
      </c>
    </row>
    <row r="583" s="13" customFormat="1">
      <c r="A583" s="13"/>
      <c r="B583" s="252"/>
      <c r="C583" s="253"/>
      <c r="D583" s="254" t="s">
        <v>197</v>
      </c>
      <c r="E583" s="255" t="s">
        <v>1</v>
      </c>
      <c r="F583" s="256" t="s">
        <v>750</v>
      </c>
      <c r="G583" s="253"/>
      <c r="H583" s="257">
        <v>15.640000000000001</v>
      </c>
      <c r="I583" s="258"/>
      <c r="J583" s="253"/>
      <c r="K583" s="253"/>
      <c r="L583" s="259"/>
      <c r="M583" s="260"/>
      <c r="N583" s="261"/>
      <c r="O583" s="261"/>
      <c r="P583" s="261"/>
      <c r="Q583" s="261"/>
      <c r="R583" s="261"/>
      <c r="S583" s="261"/>
      <c r="T583" s="262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63" t="s">
        <v>197</v>
      </c>
      <c r="AU583" s="263" t="s">
        <v>113</v>
      </c>
      <c r="AV583" s="13" t="s">
        <v>113</v>
      </c>
      <c r="AW583" s="13" t="s">
        <v>32</v>
      </c>
      <c r="AX583" s="13" t="s">
        <v>76</v>
      </c>
      <c r="AY583" s="263" t="s">
        <v>136</v>
      </c>
    </row>
    <row r="584" s="13" customFormat="1">
      <c r="A584" s="13"/>
      <c r="B584" s="252"/>
      <c r="C584" s="253"/>
      <c r="D584" s="254" t="s">
        <v>197</v>
      </c>
      <c r="E584" s="255" t="s">
        <v>1</v>
      </c>
      <c r="F584" s="256" t="s">
        <v>751</v>
      </c>
      <c r="G584" s="253"/>
      <c r="H584" s="257">
        <v>2.375</v>
      </c>
      <c r="I584" s="258"/>
      <c r="J584" s="253"/>
      <c r="K584" s="253"/>
      <c r="L584" s="259"/>
      <c r="M584" s="260"/>
      <c r="N584" s="261"/>
      <c r="O584" s="261"/>
      <c r="P584" s="261"/>
      <c r="Q584" s="261"/>
      <c r="R584" s="261"/>
      <c r="S584" s="261"/>
      <c r="T584" s="262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63" t="s">
        <v>197</v>
      </c>
      <c r="AU584" s="263" t="s">
        <v>113</v>
      </c>
      <c r="AV584" s="13" t="s">
        <v>113</v>
      </c>
      <c r="AW584" s="13" t="s">
        <v>32</v>
      </c>
      <c r="AX584" s="13" t="s">
        <v>76</v>
      </c>
      <c r="AY584" s="263" t="s">
        <v>136</v>
      </c>
    </row>
    <row r="585" s="13" customFormat="1">
      <c r="A585" s="13"/>
      <c r="B585" s="252"/>
      <c r="C585" s="253"/>
      <c r="D585" s="254" t="s">
        <v>197</v>
      </c>
      <c r="E585" s="255" t="s">
        <v>1</v>
      </c>
      <c r="F585" s="256" t="s">
        <v>752</v>
      </c>
      <c r="G585" s="253"/>
      <c r="H585" s="257">
        <v>18.920000000000002</v>
      </c>
      <c r="I585" s="258"/>
      <c r="J585" s="253"/>
      <c r="K585" s="253"/>
      <c r="L585" s="259"/>
      <c r="M585" s="260"/>
      <c r="N585" s="261"/>
      <c r="O585" s="261"/>
      <c r="P585" s="261"/>
      <c r="Q585" s="261"/>
      <c r="R585" s="261"/>
      <c r="S585" s="261"/>
      <c r="T585" s="26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63" t="s">
        <v>197</v>
      </c>
      <c r="AU585" s="263" t="s">
        <v>113</v>
      </c>
      <c r="AV585" s="13" t="s">
        <v>113</v>
      </c>
      <c r="AW585" s="13" t="s">
        <v>32</v>
      </c>
      <c r="AX585" s="13" t="s">
        <v>76</v>
      </c>
      <c r="AY585" s="263" t="s">
        <v>136</v>
      </c>
    </row>
    <row r="586" s="16" customFormat="1">
      <c r="A586" s="16"/>
      <c r="B586" s="295"/>
      <c r="C586" s="296"/>
      <c r="D586" s="254" t="s">
        <v>197</v>
      </c>
      <c r="E586" s="297" t="s">
        <v>1</v>
      </c>
      <c r="F586" s="298" t="s">
        <v>261</v>
      </c>
      <c r="G586" s="296"/>
      <c r="H586" s="299">
        <v>102.185</v>
      </c>
      <c r="I586" s="300"/>
      <c r="J586" s="296"/>
      <c r="K586" s="296"/>
      <c r="L586" s="301"/>
      <c r="M586" s="302"/>
      <c r="N586" s="303"/>
      <c r="O586" s="303"/>
      <c r="P586" s="303"/>
      <c r="Q586" s="303"/>
      <c r="R586" s="303"/>
      <c r="S586" s="303"/>
      <c r="T586" s="304"/>
      <c r="U586" s="16"/>
      <c r="V586" s="16"/>
      <c r="W586" s="16"/>
      <c r="X586" s="16"/>
      <c r="Y586" s="16"/>
      <c r="Z586" s="16"/>
      <c r="AA586" s="16"/>
      <c r="AB586" s="16"/>
      <c r="AC586" s="16"/>
      <c r="AD586" s="16"/>
      <c r="AE586" s="16"/>
      <c r="AT586" s="305" t="s">
        <v>197</v>
      </c>
      <c r="AU586" s="305" t="s">
        <v>113</v>
      </c>
      <c r="AV586" s="16" t="s">
        <v>165</v>
      </c>
      <c r="AW586" s="16" t="s">
        <v>32</v>
      </c>
      <c r="AX586" s="16" t="s">
        <v>76</v>
      </c>
      <c r="AY586" s="305" t="s">
        <v>136</v>
      </c>
    </row>
    <row r="587" s="15" customFormat="1">
      <c r="A587" s="15"/>
      <c r="B587" s="284"/>
      <c r="C587" s="285"/>
      <c r="D587" s="254" t="s">
        <v>197</v>
      </c>
      <c r="E587" s="286" t="s">
        <v>1</v>
      </c>
      <c r="F587" s="287" t="s">
        <v>229</v>
      </c>
      <c r="G587" s="285"/>
      <c r="H587" s="288">
        <v>1252.906</v>
      </c>
      <c r="I587" s="289"/>
      <c r="J587" s="285"/>
      <c r="K587" s="285"/>
      <c r="L587" s="290"/>
      <c r="M587" s="291"/>
      <c r="N587" s="292"/>
      <c r="O587" s="292"/>
      <c r="P587" s="292"/>
      <c r="Q587" s="292"/>
      <c r="R587" s="292"/>
      <c r="S587" s="292"/>
      <c r="T587" s="293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94" t="s">
        <v>197</v>
      </c>
      <c r="AU587" s="294" t="s">
        <v>113</v>
      </c>
      <c r="AV587" s="15" t="s">
        <v>139</v>
      </c>
      <c r="AW587" s="15" t="s">
        <v>32</v>
      </c>
      <c r="AX587" s="15" t="s">
        <v>84</v>
      </c>
      <c r="AY587" s="294" t="s">
        <v>136</v>
      </c>
    </row>
    <row r="588" s="2" customFormat="1" ht="24.15" customHeight="1">
      <c r="A588" s="39"/>
      <c r="B588" s="40"/>
      <c r="C588" s="234" t="s">
        <v>757</v>
      </c>
      <c r="D588" s="234" t="s">
        <v>140</v>
      </c>
      <c r="E588" s="235" t="s">
        <v>758</v>
      </c>
      <c r="F588" s="236" t="s">
        <v>759</v>
      </c>
      <c r="G588" s="237" t="s">
        <v>195</v>
      </c>
      <c r="H588" s="238">
        <v>15.09</v>
      </c>
      <c r="I588" s="239"/>
      <c r="J588" s="240">
        <f>ROUND(I588*H588,2)</f>
        <v>0</v>
      </c>
      <c r="K588" s="236" t="s">
        <v>144</v>
      </c>
      <c r="L588" s="45"/>
      <c r="M588" s="241" t="s">
        <v>1</v>
      </c>
      <c r="N588" s="242" t="s">
        <v>42</v>
      </c>
      <c r="O588" s="92"/>
      <c r="P588" s="243">
        <f>O588*H588</f>
        <v>0</v>
      </c>
      <c r="Q588" s="243">
        <v>0</v>
      </c>
      <c r="R588" s="243">
        <f>Q588*H588</f>
        <v>0</v>
      </c>
      <c r="S588" s="243">
        <v>0</v>
      </c>
      <c r="T588" s="244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45" t="s">
        <v>275</v>
      </c>
      <c r="AT588" s="245" t="s">
        <v>140</v>
      </c>
      <c r="AU588" s="245" t="s">
        <v>113</v>
      </c>
      <c r="AY588" s="18" t="s">
        <v>136</v>
      </c>
      <c r="BE588" s="246">
        <f>IF(N588="základní",J588,0)</f>
        <v>0</v>
      </c>
      <c r="BF588" s="246">
        <f>IF(N588="snížená",J588,0)</f>
        <v>0</v>
      </c>
      <c r="BG588" s="246">
        <f>IF(N588="zákl. přenesená",J588,0)</f>
        <v>0</v>
      </c>
      <c r="BH588" s="246">
        <f>IF(N588="sníž. přenesená",J588,0)</f>
        <v>0</v>
      </c>
      <c r="BI588" s="246">
        <f>IF(N588="nulová",J588,0)</f>
        <v>0</v>
      </c>
      <c r="BJ588" s="18" t="s">
        <v>113</v>
      </c>
      <c r="BK588" s="246">
        <f>ROUND(I588*H588,2)</f>
        <v>0</v>
      </c>
      <c r="BL588" s="18" t="s">
        <v>275</v>
      </c>
      <c r="BM588" s="245" t="s">
        <v>760</v>
      </c>
    </row>
    <row r="589" s="14" customFormat="1">
      <c r="A589" s="14"/>
      <c r="B589" s="274"/>
      <c r="C589" s="275"/>
      <c r="D589" s="254" t="s">
        <v>197</v>
      </c>
      <c r="E589" s="276" t="s">
        <v>1</v>
      </c>
      <c r="F589" s="277" t="s">
        <v>761</v>
      </c>
      <c r="G589" s="275"/>
      <c r="H589" s="276" t="s">
        <v>1</v>
      </c>
      <c r="I589" s="278"/>
      <c r="J589" s="275"/>
      <c r="K589" s="275"/>
      <c r="L589" s="279"/>
      <c r="M589" s="280"/>
      <c r="N589" s="281"/>
      <c r="O589" s="281"/>
      <c r="P589" s="281"/>
      <c r="Q589" s="281"/>
      <c r="R589" s="281"/>
      <c r="S589" s="281"/>
      <c r="T589" s="282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83" t="s">
        <v>197</v>
      </c>
      <c r="AU589" s="283" t="s">
        <v>113</v>
      </c>
      <c r="AV589" s="14" t="s">
        <v>84</v>
      </c>
      <c r="AW589" s="14" t="s">
        <v>32</v>
      </c>
      <c r="AX589" s="14" t="s">
        <v>76</v>
      </c>
      <c r="AY589" s="283" t="s">
        <v>136</v>
      </c>
    </row>
    <row r="590" s="13" customFormat="1">
      <c r="A590" s="13"/>
      <c r="B590" s="252"/>
      <c r="C590" s="253"/>
      <c r="D590" s="254" t="s">
        <v>197</v>
      </c>
      <c r="E590" s="255" t="s">
        <v>1</v>
      </c>
      <c r="F590" s="256" t="s">
        <v>762</v>
      </c>
      <c r="G590" s="253"/>
      <c r="H590" s="257">
        <v>15.09</v>
      </c>
      <c r="I590" s="258"/>
      <c r="J590" s="253"/>
      <c r="K590" s="253"/>
      <c r="L590" s="259"/>
      <c r="M590" s="260"/>
      <c r="N590" s="261"/>
      <c r="O590" s="261"/>
      <c r="P590" s="261"/>
      <c r="Q590" s="261"/>
      <c r="R590" s="261"/>
      <c r="S590" s="261"/>
      <c r="T590" s="262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63" t="s">
        <v>197</v>
      </c>
      <c r="AU590" s="263" t="s">
        <v>113</v>
      </c>
      <c r="AV590" s="13" t="s">
        <v>113</v>
      </c>
      <c r="AW590" s="13" t="s">
        <v>32</v>
      </c>
      <c r="AX590" s="13" t="s">
        <v>76</v>
      </c>
      <c r="AY590" s="263" t="s">
        <v>136</v>
      </c>
    </row>
    <row r="591" s="15" customFormat="1">
      <c r="A591" s="15"/>
      <c r="B591" s="284"/>
      <c r="C591" s="285"/>
      <c r="D591" s="254" t="s">
        <v>197</v>
      </c>
      <c r="E591" s="286" t="s">
        <v>1</v>
      </c>
      <c r="F591" s="287" t="s">
        <v>229</v>
      </c>
      <c r="G591" s="285"/>
      <c r="H591" s="288">
        <v>15.09</v>
      </c>
      <c r="I591" s="289"/>
      <c r="J591" s="285"/>
      <c r="K591" s="285"/>
      <c r="L591" s="290"/>
      <c r="M591" s="291"/>
      <c r="N591" s="292"/>
      <c r="O591" s="292"/>
      <c r="P591" s="292"/>
      <c r="Q591" s="292"/>
      <c r="R591" s="292"/>
      <c r="S591" s="292"/>
      <c r="T591" s="293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94" t="s">
        <v>197</v>
      </c>
      <c r="AU591" s="294" t="s">
        <v>113</v>
      </c>
      <c r="AV591" s="15" t="s">
        <v>139</v>
      </c>
      <c r="AW591" s="15" t="s">
        <v>32</v>
      </c>
      <c r="AX591" s="15" t="s">
        <v>84</v>
      </c>
      <c r="AY591" s="294" t="s">
        <v>136</v>
      </c>
    </row>
    <row r="592" s="2" customFormat="1" ht="16.5" customHeight="1">
      <c r="A592" s="39"/>
      <c r="B592" s="40"/>
      <c r="C592" s="264" t="s">
        <v>763</v>
      </c>
      <c r="D592" s="264" t="s">
        <v>209</v>
      </c>
      <c r="E592" s="265" t="s">
        <v>764</v>
      </c>
      <c r="F592" s="266" t="s">
        <v>765</v>
      </c>
      <c r="G592" s="267" t="s">
        <v>387</v>
      </c>
      <c r="H592" s="268">
        <v>6.0359999999999996</v>
      </c>
      <c r="I592" s="269"/>
      <c r="J592" s="270">
        <f>ROUND(I592*H592,2)</f>
        <v>0</v>
      </c>
      <c r="K592" s="266" t="s">
        <v>144</v>
      </c>
      <c r="L592" s="271"/>
      <c r="M592" s="272" t="s">
        <v>1</v>
      </c>
      <c r="N592" s="273" t="s">
        <v>42</v>
      </c>
      <c r="O592" s="92"/>
      <c r="P592" s="243">
        <f>O592*H592</f>
        <v>0</v>
      </c>
      <c r="Q592" s="243">
        <v>0.001</v>
      </c>
      <c r="R592" s="243">
        <f>Q592*H592</f>
        <v>0.0060359999999999997</v>
      </c>
      <c r="S592" s="243">
        <v>0</v>
      </c>
      <c r="T592" s="244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45" t="s">
        <v>362</v>
      </c>
      <c r="AT592" s="245" t="s">
        <v>209</v>
      </c>
      <c r="AU592" s="245" t="s">
        <v>113</v>
      </c>
      <c r="AY592" s="18" t="s">
        <v>136</v>
      </c>
      <c r="BE592" s="246">
        <f>IF(N592="základní",J592,0)</f>
        <v>0</v>
      </c>
      <c r="BF592" s="246">
        <f>IF(N592="snížená",J592,0)</f>
        <v>0</v>
      </c>
      <c r="BG592" s="246">
        <f>IF(N592="zákl. přenesená",J592,0)</f>
        <v>0</v>
      </c>
      <c r="BH592" s="246">
        <f>IF(N592="sníž. přenesená",J592,0)</f>
        <v>0</v>
      </c>
      <c r="BI592" s="246">
        <f>IF(N592="nulová",J592,0)</f>
        <v>0</v>
      </c>
      <c r="BJ592" s="18" t="s">
        <v>113</v>
      </c>
      <c r="BK592" s="246">
        <f>ROUND(I592*H592,2)</f>
        <v>0</v>
      </c>
      <c r="BL592" s="18" t="s">
        <v>275</v>
      </c>
      <c r="BM592" s="245" t="s">
        <v>766</v>
      </c>
    </row>
    <row r="593" s="13" customFormat="1">
      <c r="A593" s="13"/>
      <c r="B593" s="252"/>
      <c r="C593" s="253"/>
      <c r="D593" s="254" t="s">
        <v>197</v>
      </c>
      <c r="E593" s="253"/>
      <c r="F593" s="256" t="s">
        <v>767</v>
      </c>
      <c r="G593" s="253"/>
      <c r="H593" s="257">
        <v>6.0359999999999996</v>
      </c>
      <c r="I593" s="258"/>
      <c r="J593" s="253"/>
      <c r="K593" s="253"/>
      <c r="L593" s="259"/>
      <c r="M593" s="260"/>
      <c r="N593" s="261"/>
      <c r="O593" s="261"/>
      <c r="P593" s="261"/>
      <c r="Q593" s="261"/>
      <c r="R593" s="261"/>
      <c r="S593" s="261"/>
      <c r="T593" s="262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63" t="s">
        <v>197</v>
      </c>
      <c r="AU593" s="263" t="s">
        <v>113</v>
      </c>
      <c r="AV593" s="13" t="s">
        <v>113</v>
      </c>
      <c r="AW593" s="13" t="s">
        <v>4</v>
      </c>
      <c r="AX593" s="13" t="s">
        <v>84</v>
      </c>
      <c r="AY593" s="263" t="s">
        <v>136</v>
      </c>
    </row>
    <row r="594" s="12" customFormat="1" ht="22.8" customHeight="1">
      <c r="A594" s="12"/>
      <c r="B594" s="218"/>
      <c r="C594" s="219"/>
      <c r="D594" s="220" t="s">
        <v>75</v>
      </c>
      <c r="E594" s="232" t="s">
        <v>768</v>
      </c>
      <c r="F594" s="232" t="s">
        <v>769</v>
      </c>
      <c r="G594" s="219"/>
      <c r="H594" s="219"/>
      <c r="I594" s="222"/>
      <c r="J594" s="233">
        <f>BK594</f>
        <v>0</v>
      </c>
      <c r="K594" s="219"/>
      <c r="L594" s="224"/>
      <c r="M594" s="225"/>
      <c r="N594" s="226"/>
      <c r="O594" s="226"/>
      <c r="P594" s="227">
        <f>P595</f>
        <v>0</v>
      </c>
      <c r="Q594" s="226"/>
      <c r="R594" s="227">
        <f>R595</f>
        <v>0</v>
      </c>
      <c r="S594" s="226"/>
      <c r="T594" s="228">
        <f>T595</f>
        <v>0.52000000000000002</v>
      </c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R594" s="229" t="s">
        <v>113</v>
      </c>
      <c r="AT594" s="230" t="s">
        <v>75</v>
      </c>
      <c r="AU594" s="230" t="s">
        <v>84</v>
      </c>
      <c r="AY594" s="229" t="s">
        <v>136</v>
      </c>
      <c r="BK594" s="231">
        <f>BK595</f>
        <v>0</v>
      </c>
    </row>
    <row r="595" s="2" customFormat="1" ht="24.15" customHeight="1">
      <c r="A595" s="39"/>
      <c r="B595" s="40"/>
      <c r="C595" s="234" t="s">
        <v>770</v>
      </c>
      <c r="D595" s="234" t="s">
        <v>140</v>
      </c>
      <c r="E595" s="235" t="s">
        <v>771</v>
      </c>
      <c r="F595" s="236" t="s">
        <v>772</v>
      </c>
      <c r="G595" s="237" t="s">
        <v>300</v>
      </c>
      <c r="H595" s="238">
        <v>2</v>
      </c>
      <c r="I595" s="239"/>
      <c r="J595" s="240">
        <f>ROUND(I595*H595,2)</f>
        <v>0</v>
      </c>
      <c r="K595" s="236" t="s">
        <v>144</v>
      </c>
      <c r="L595" s="45"/>
      <c r="M595" s="241" t="s">
        <v>1</v>
      </c>
      <c r="N595" s="242" t="s">
        <v>42</v>
      </c>
      <c r="O595" s="92"/>
      <c r="P595" s="243">
        <f>O595*H595</f>
        <v>0</v>
      </c>
      <c r="Q595" s="243">
        <v>0</v>
      </c>
      <c r="R595" s="243">
        <f>Q595*H595</f>
        <v>0</v>
      </c>
      <c r="S595" s="243">
        <v>0.26000000000000001</v>
      </c>
      <c r="T595" s="244">
        <f>S595*H595</f>
        <v>0.52000000000000002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45" t="s">
        <v>275</v>
      </c>
      <c r="AT595" s="245" t="s">
        <v>140</v>
      </c>
      <c r="AU595" s="245" t="s">
        <v>113</v>
      </c>
      <c r="AY595" s="18" t="s">
        <v>136</v>
      </c>
      <c r="BE595" s="246">
        <f>IF(N595="základní",J595,0)</f>
        <v>0</v>
      </c>
      <c r="BF595" s="246">
        <f>IF(N595="snížená",J595,0)</f>
        <v>0</v>
      </c>
      <c r="BG595" s="246">
        <f>IF(N595="zákl. přenesená",J595,0)</f>
        <v>0</v>
      </c>
      <c r="BH595" s="246">
        <f>IF(N595="sníž. přenesená",J595,0)</f>
        <v>0</v>
      </c>
      <c r="BI595" s="246">
        <f>IF(N595="nulová",J595,0)</f>
        <v>0</v>
      </c>
      <c r="BJ595" s="18" t="s">
        <v>113</v>
      </c>
      <c r="BK595" s="246">
        <f>ROUND(I595*H595,2)</f>
        <v>0</v>
      </c>
      <c r="BL595" s="18" t="s">
        <v>275</v>
      </c>
      <c r="BM595" s="245" t="s">
        <v>773</v>
      </c>
    </row>
    <row r="596" s="12" customFormat="1" ht="25.92" customHeight="1">
      <c r="A596" s="12"/>
      <c r="B596" s="218"/>
      <c r="C596" s="219"/>
      <c r="D596" s="220" t="s">
        <v>75</v>
      </c>
      <c r="E596" s="221" t="s">
        <v>774</v>
      </c>
      <c r="F596" s="221" t="s">
        <v>775</v>
      </c>
      <c r="G596" s="219"/>
      <c r="H596" s="219"/>
      <c r="I596" s="222"/>
      <c r="J596" s="223">
        <f>BK596</f>
        <v>0</v>
      </c>
      <c r="K596" s="219"/>
      <c r="L596" s="224"/>
      <c r="M596" s="225"/>
      <c r="N596" s="226"/>
      <c r="O596" s="226"/>
      <c r="P596" s="227">
        <f>SUM(P597:P603)</f>
        <v>0</v>
      </c>
      <c r="Q596" s="226"/>
      <c r="R596" s="227">
        <f>SUM(R597:R603)</f>
        <v>0</v>
      </c>
      <c r="S596" s="226"/>
      <c r="T596" s="228">
        <f>SUM(T597:T603)</f>
        <v>0</v>
      </c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R596" s="229" t="s">
        <v>139</v>
      </c>
      <c r="AT596" s="230" t="s">
        <v>75</v>
      </c>
      <c r="AU596" s="230" t="s">
        <v>76</v>
      </c>
      <c r="AY596" s="229" t="s">
        <v>136</v>
      </c>
      <c r="BK596" s="231">
        <f>SUM(BK597:BK603)</f>
        <v>0</v>
      </c>
    </row>
    <row r="597" s="2" customFormat="1" ht="16.5" customHeight="1">
      <c r="A597" s="39"/>
      <c r="B597" s="40"/>
      <c r="C597" s="234" t="s">
        <v>776</v>
      </c>
      <c r="D597" s="234" t="s">
        <v>140</v>
      </c>
      <c r="E597" s="235" t="s">
        <v>777</v>
      </c>
      <c r="F597" s="236" t="s">
        <v>778</v>
      </c>
      <c r="G597" s="237" t="s">
        <v>779</v>
      </c>
      <c r="H597" s="238">
        <v>24</v>
      </c>
      <c r="I597" s="239"/>
      <c r="J597" s="240">
        <f>ROUND(I597*H597,2)</f>
        <v>0</v>
      </c>
      <c r="K597" s="236" t="s">
        <v>144</v>
      </c>
      <c r="L597" s="45"/>
      <c r="M597" s="241" t="s">
        <v>1</v>
      </c>
      <c r="N597" s="242" t="s">
        <v>42</v>
      </c>
      <c r="O597" s="92"/>
      <c r="P597" s="243">
        <f>O597*H597</f>
        <v>0</v>
      </c>
      <c r="Q597" s="243">
        <v>0</v>
      </c>
      <c r="R597" s="243">
        <f>Q597*H597</f>
        <v>0</v>
      </c>
      <c r="S597" s="243">
        <v>0</v>
      </c>
      <c r="T597" s="244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45" t="s">
        <v>780</v>
      </c>
      <c r="AT597" s="245" t="s">
        <v>140</v>
      </c>
      <c r="AU597" s="245" t="s">
        <v>84</v>
      </c>
      <c r="AY597" s="18" t="s">
        <v>136</v>
      </c>
      <c r="BE597" s="246">
        <f>IF(N597="základní",J597,0)</f>
        <v>0</v>
      </c>
      <c r="BF597" s="246">
        <f>IF(N597="snížená",J597,0)</f>
        <v>0</v>
      </c>
      <c r="BG597" s="246">
        <f>IF(N597="zákl. přenesená",J597,0)</f>
        <v>0</v>
      </c>
      <c r="BH597" s="246">
        <f>IF(N597="sníž. přenesená",J597,0)</f>
        <v>0</v>
      </c>
      <c r="BI597" s="246">
        <f>IF(N597="nulová",J597,0)</f>
        <v>0</v>
      </c>
      <c r="BJ597" s="18" t="s">
        <v>113</v>
      </c>
      <c r="BK597" s="246">
        <f>ROUND(I597*H597,2)</f>
        <v>0</v>
      </c>
      <c r="BL597" s="18" t="s">
        <v>780</v>
      </c>
      <c r="BM597" s="245" t="s">
        <v>781</v>
      </c>
    </row>
    <row r="598" s="2" customFormat="1" ht="16.5" customHeight="1">
      <c r="A598" s="39"/>
      <c r="B598" s="40"/>
      <c r="C598" s="234" t="s">
        <v>782</v>
      </c>
      <c r="D598" s="234" t="s">
        <v>140</v>
      </c>
      <c r="E598" s="235" t="s">
        <v>783</v>
      </c>
      <c r="F598" s="236" t="s">
        <v>784</v>
      </c>
      <c r="G598" s="237" t="s">
        <v>779</v>
      </c>
      <c r="H598" s="238">
        <v>48</v>
      </c>
      <c r="I598" s="239"/>
      <c r="J598" s="240">
        <f>ROUND(I598*H598,2)</f>
        <v>0</v>
      </c>
      <c r="K598" s="236" t="s">
        <v>144</v>
      </c>
      <c r="L598" s="45"/>
      <c r="M598" s="241" t="s">
        <v>1</v>
      </c>
      <c r="N598" s="242" t="s">
        <v>42</v>
      </c>
      <c r="O598" s="92"/>
      <c r="P598" s="243">
        <f>O598*H598</f>
        <v>0</v>
      </c>
      <c r="Q598" s="243">
        <v>0</v>
      </c>
      <c r="R598" s="243">
        <f>Q598*H598</f>
        <v>0</v>
      </c>
      <c r="S598" s="243">
        <v>0</v>
      </c>
      <c r="T598" s="244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45" t="s">
        <v>780</v>
      </c>
      <c r="AT598" s="245" t="s">
        <v>140</v>
      </c>
      <c r="AU598" s="245" t="s">
        <v>84</v>
      </c>
      <c r="AY598" s="18" t="s">
        <v>136</v>
      </c>
      <c r="BE598" s="246">
        <f>IF(N598="základní",J598,0)</f>
        <v>0</v>
      </c>
      <c r="BF598" s="246">
        <f>IF(N598="snížená",J598,0)</f>
        <v>0</v>
      </c>
      <c r="BG598" s="246">
        <f>IF(N598="zákl. přenesená",J598,0)</f>
        <v>0</v>
      </c>
      <c r="BH598" s="246">
        <f>IF(N598="sníž. přenesená",J598,0)</f>
        <v>0</v>
      </c>
      <c r="BI598" s="246">
        <f>IF(N598="nulová",J598,0)</f>
        <v>0</v>
      </c>
      <c r="BJ598" s="18" t="s">
        <v>113</v>
      </c>
      <c r="BK598" s="246">
        <f>ROUND(I598*H598,2)</f>
        <v>0</v>
      </c>
      <c r="BL598" s="18" t="s">
        <v>780</v>
      </c>
      <c r="BM598" s="245" t="s">
        <v>785</v>
      </c>
    </row>
    <row r="599" s="2" customFormat="1" ht="16.5" customHeight="1">
      <c r="A599" s="39"/>
      <c r="B599" s="40"/>
      <c r="C599" s="234" t="s">
        <v>786</v>
      </c>
      <c r="D599" s="234" t="s">
        <v>140</v>
      </c>
      <c r="E599" s="235" t="s">
        <v>787</v>
      </c>
      <c r="F599" s="236" t="s">
        <v>788</v>
      </c>
      <c r="G599" s="237" t="s">
        <v>779</v>
      </c>
      <c r="H599" s="238">
        <v>32</v>
      </c>
      <c r="I599" s="239"/>
      <c r="J599" s="240">
        <f>ROUND(I599*H599,2)</f>
        <v>0</v>
      </c>
      <c r="K599" s="236" t="s">
        <v>144</v>
      </c>
      <c r="L599" s="45"/>
      <c r="M599" s="241" t="s">
        <v>1</v>
      </c>
      <c r="N599" s="242" t="s">
        <v>42</v>
      </c>
      <c r="O599" s="92"/>
      <c r="P599" s="243">
        <f>O599*H599</f>
        <v>0</v>
      </c>
      <c r="Q599" s="243">
        <v>0</v>
      </c>
      <c r="R599" s="243">
        <f>Q599*H599</f>
        <v>0</v>
      </c>
      <c r="S599" s="243">
        <v>0</v>
      </c>
      <c r="T599" s="244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45" t="s">
        <v>780</v>
      </c>
      <c r="AT599" s="245" t="s">
        <v>140</v>
      </c>
      <c r="AU599" s="245" t="s">
        <v>84</v>
      </c>
      <c r="AY599" s="18" t="s">
        <v>136</v>
      </c>
      <c r="BE599" s="246">
        <f>IF(N599="základní",J599,0)</f>
        <v>0</v>
      </c>
      <c r="BF599" s="246">
        <f>IF(N599="snížená",J599,0)</f>
        <v>0</v>
      </c>
      <c r="BG599" s="246">
        <f>IF(N599="zákl. přenesená",J599,0)</f>
        <v>0</v>
      </c>
      <c r="BH599" s="246">
        <f>IF(N599="sníž. přenesená",J599,0)</f>
        <v>0</v>
      </c>
      <c r="BI599" s="246">
        <f>IF(N599="nulová",J599,0)</f>
        <v>0</v>
      </c>
      <c r="BJ599" s="18" t="s">
        <v>113</v>
      </c>
      <c r="BK599" s="246">
        <f>ROUND(I599*H599,2)</f>
        <v>0</v>
      </c>
      <c r="BL599" s="18" t="s">
        <v>780</v>
      </c>
      <c r="BM599" s="245" t="s">
        <v>789</v>
      </c>
    </row>
    <row r="600" s="2" customFormat="1" ht="16.5" customHeight="1">
      <c r="A600" s="39"/>
      <c r="B600" s="40"/>
      <c r="C600" s="234" t="s">
        <v>790</v>
      </c>
      <c r="D600" s="234" t="s">
        <v>140</v>
      </c>
      <c r="E600" s="235" t="s">
        <v>791</v>
      </c>
      <c r="F600" s="236" t="s">
        <v>792</v>
      </c>
      <c r="G600" s="237" t="s">
        <v>779</v>
      </c>
      <c r="H600" s="238">
        <v>24</v>
      </c>
      <c r="I600" s="239"/>
      <c r="J600" s="240">
        <f>ROUND(I600*H600,2)</f>
        <v>0</v>
      </c>
      <c r="K600" s="236" t="s">
        <v>144</v>
      </c>
      <c r="L600" s="45"/>
      <c r="M600" s="241" t="s">
        <v>1</v>
      </c>
      <c r="N600" s="242" t="s">
        <v>42</v>
      </c>
      <c r="O600" s="92"/>
      <c r="P600" s="243">
        <f>O600*H600</f>
        <v>0</v>
      </c>
      <c r="Q600" s="243">
        <v>0</v>
      </c>
      <c r="R600" s="243">
        <f>Q600*H600</f>
        <v>0</v>
      </c>
      <c r="S600" s="243">
        <v>0</v>
      </c>
      <c r="T600" s="244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45" t="s">
        <v>780</v>
      </c>
      <c r="AT600" s="245" t="s">
        <v>140</v>
      </c>
      <c r="AU600" s="245" t="s">
        <v>84</v>
      </c>
      <c r="AY600" s="18" t="s">
        <v>136</v>
      </c>
      <c r="BE600" s="246">
        <f>IF(N600="základní",J600,0)</f>
        <v>0</v>
      </c>
      <c r="BF600" s="246">
        <f>IF(N600="snížená",J600,0)</f>
        <v>0</v>
      </c>
      <c r="BG600" s="246">
        <f>IF(N600="zákl. přenesená",J600,0)</f>
        <v>0</v>
      </c>
      <c r="BH600" s="246">
        <f>IF(N600="sníž. přenesená",J600,0)</f>
        <v>0</v>
      </c>
      <c r="BI600" s="246">
        <f>IF(N600="nulová",J600,0)</f>
        <v>0</v>
      </c>
      <c r="BJ600" s="18" t="s">
        <v>113</v>
      </c>
      <c r="BK600" s="246">
        <f>ROUND(I600*H600,2)</f>
        <v>0</v>
      </c>
      <c r="BL600" s="18" t="s">
        <v>780</v>
      </c>
      <c r="BM600" s="245" t="s">
        <v>793</v>
      </c>
    </row>
    <row r="601" s="2" customFormat="1" ht="21.75" customHeight="1">
      <c r="A601" s="39"/>
      <c r="B601" s="40"/>
      <c r="C601" s="234" t="s">
        <v>794</v>
      </c>
      <c r="D601" s="234" t="s">
        <v>140</v>
      </c>
      <c r="E601" s="235" t="s">
        <v>795</v>
      </c>
      <c r="F601" s="236" t="s">
        <v>796</v>
      </c>
      <c r="G601" s="237" t="s">
        <v>779</v>
      </c>
      <c r="H601" s="238">
        <v>100</v>
      </c>
      <c r="I601" s="239"/>
      <c r="J601" s="240">
        <f>ROUND(I601*H601,2)</f>
        <v>0</v>
      </c>
      <c r="K601" s="236" t="s">
        <v>144</v>
      </c>
      <c r="L601" s="45"/>
      <c r="M601" s="241" t="s">
        <v>1</v>
      </c>
      <c r="N601" s="242" t="s">
        <v>42</v>
      </c>
      <c r="O601" s="92"/>
      <c r="P601" s="243">
        <f>O601*H601</f>
        <v>0</v>
      </c>
      <c r="Q601" s="243">
        <v>0</v>
      </c>
      <c r="R601" s="243">
        <f>Q601*H601</f>
        <v>0</v>
      </c>
      <c r="S601" s="243">
        <v>0</v>
      </c>
      <c r="T601" s="244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45" t="s">
        <v>780</v>
      </c>
      <c r="AT601" s="245" t="s">
        <v>140</v>
      </c>
      <c r="AU601" s="245" t="s">
        <v>84</v>
      </c>
      <c r="AY601" s="18" t="s">
        <v>136</v>
      </c>
      <c r="BE601" s="246">
        <f>IF(N601="základní",J601,0)</f>
        <v>0</v>
      </c>
      <c r="BF601" s="246">
        <f>IF(N601="snížená",J601,0)</f>
        <v>0</v>
      </c>
      <c r="BG601" s="246">
        <f>IF(N601="zákl. přenesená",J601,0)</f>
        <v>0</v>
      </c>
      <c r="BH601" s="246">
        <f>IF(N601="sníž. přenesená",J601,0)</f>
        <v>0</v>
      </c>
      <c r="BI601" s="246">
        <f>IF(N601="nulová",J601,0)</f>
        <v>0</v>
      </c>
      <c r="BJ601" s="18" t="s">
        <v>113</v>
      </c>
      <c r="BK601" s="246">
        <f>ROUND(I601*H601,2)</f>
        <v>0</v>
      </c>
      <c r="BL601" s="18" t="s">
        <v>780</v>
      </c>
      <c r="BM601" s="245" t="s">
        <v>797</v>
      </c>
    </row>
    <row r="602" s="2" customFormat="1" ht="16.5" customHeight="1">
      <c r="A602" s="39"/>
      <c r="B602" s="40"/>
      <c r="C602" s="234" t="s">
        <v>798</v>
      </c>
      <c r="D602" s="234" t="s">
        <v>140</v>
      </c>
      <c r="E602" s="235" t="s">
        <v>799</v>
      </c>
      <c r="F602" s="236" t="s">
        <v>800</v>
      </c>
      <c r="G602" s="237" t="s">
        <v>779</v>
      </c>
      <c r="H602" s="238">
        <v>100</v>
      </c>
      <c r="I602" s="239"/>
      <c r="J602" s="240">
        <f>ROUND(I602*H602,2)</f>
        <v>0</v>
      </c>
      <c r="K602" s="236" t="s">
        <v>144</v>
      </c>
      <c r="L602" s="45"/>
      <c r="M602" s="241" t="s">
        <v>1</v>
      </c>
      <c r="N602" s="242" t="s">
        <v>42</v>
      </c>
      <c r="O602" s="92"/>
      <c r="P602" s="243">
        <f>O602*H602</f>
        <v>0</v>
      </c>
      <c r="Q602" s="243">
        <v>0</v>
      </c>
      <c r="R602" s="243">
        <f>Q602*H602</f>
        <v>0</v>
      </c>
      <c r="S602" s="243">
        <v>0</v>
      </c>
      <c r="T602" s="244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45" t="s">
        <v>780</v>
      </c>
      <c r="AT602" s="245" t="s">
        <v>140</v>
      </c>
      <c r="AU602" s="245" t="s">
        <v>84</v>
      </c>
      <c r="AY602" s="18" t="s">
        <v>136</v>
      </c>
      <c r="BE602" s="246">
        <f>IF(N602="základní",J602,0)</f>
        <v>0</v>
      </c>
      <c r="BF602" s="246">
        <f>IF(N602="snížená",J602,0)</f>
        <v>0</v>
      </c>
      <c r="BG602" s="246">
        <f>IF(N602="zákl. přenesená",J602,0)</f>
        <v>0</v>
      </c>
      <c r="BH602" s="246">
        <f>IF(N602="sníž. přenesená",J602,0)</f>
        <v>0</v>
      </c>
      <c r="BI602" s="246">
        <f>IF(N602="nulová",J602,0)</f>
        <v>0</v>
      </c>
      <c r="BJ602" s="18" t="s">
        <v>113</v>
      </c>
      <c r="BK602" s="246">
        <f>ROUND(I602*H602,2)</f>
        <v>0</v>
      </c>
      <c r="BL602" s="18" t="s">
        <v>780</v>
      </c>
      <c r="BM602" s="245" t="s">
        <v>801</v>
      </c>
    </row>
    <row r="603" s="2" customFormat="1" ht="16.5" customHeight="1">
      <c r="A603" s="39"/>
      <c r="B603" s="40"/>
      <c r="C603" s="234" t="s">
        <v>802</v>
      </c>
      <c r="D603" s="234" t="s">
        <v>140</v>
      </c>
      <c r="E603" s="235" t="s">
        <v>803</v>
      </c>
      <c r="F603" s="236" t="s">
        <v>804</v>
      </c>
      <c r="G603" s="237" t="s">
        <v>779</v>
      </c>
      <c r="H603" s="238">
        <v>40</v>
      </c>
      <c r="I603" s="239"/>
      <c r="J603" s="240">
        <f>ROUND(I603*H603,2)</f>
        <v>0</v>
      </c>
      <c r="K603" s="236" t="s">
        <v>144</v>
      </c>
      <c r="L603" s="45"/>
      <c r="M603" s="241" t="s">
        <v>1</v>
      </c>
      <c r="N603" s="242" t="s">
        <v>42</v>
      </c>
      <c r="O603" s="92"/>
      <c r="P603" s="243">
        <f>O603*H603</f>
        <v>0</v>
      </c>
      <c r="Q603" s="243">
        <v>0</v>
      </c>
      <c r="R603" s="243">
        <f>Q603*H603</f>
        <v>0</v>
      </c>
      <c r="S603" s="243">
        <v>0</v>
      </c>
      <c r="T603" s="244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45" t="s">
        <v>780</v>
      </c>
      <c r="AT603" s="245" t="s">
        <v>140</v>
      </c>
      <c r="AU603" s="245" t="s">
        <v>84</v>
      </c>
      <c r="AY603" s="18" t="s">
        <v>136</v>
      </c>
      <c r="BE603" s="246">
        <f>IF(N603="základní",J603,0)</f>
        <v>0</v>
      </c>
      <c r="BF603" s="246">
        <f>IF(N603="snížená",J603,0)</f>
        <v>0</v>
      </c>
      <c r="BG603" s="246">
        <f>IF(N603="zákl. přenesená",J603,0)</f>
        <v>0</v>
      </c>
      <c r="BH603" s="246">
        <f>IF(N603="sníž. přenesená",J603,0)</f>
        <v>0</v>
      </c>
      <c r="BI603" s="246">
        <f>IF(N603="nulová",J603,0)</f>
        <v>0</v>
      </c>
      <c r="BJ603" s="18" t="s">
        <v>113</v>
      </c>
      <c r="BK603" s="246">
        <f>ROUND(I603*H603,2)</f>
        <v>0</v>
      </c>
      <c r="BL603" s="18" t="s">
        <v>780</v>
      </c>
      <c r="BM603" s="245" t="s">
        <v>805</v>
      </c>
    </row>
    <row r="604" s="12" customFormat="1" ht="25.92" customHeight="1">
      <c r="A604" s="12"/>
      <c r="B604" s="218"/>
      <c r="C604" s="219"/>
      <c r="D604" s="220" t="s">
        <v>75</v>
      </c>
      <c r="E604" s="221" t="s">
        <v>806</v>
      </c>
      <c r="F604" s="221" t="s">
        <v>807</v>
      </c>
      <c r="G604" s="219"/>
      <c r="H604" s="219"/>
      <c r="I604" s="222"/>
      <c r="J604" s="223">
        <f>BK604</f>
        <v>0</v>
      </c>
      <c r="K604" s="219"/>
      <c r="L604" s="224"/>
      <c r="M604" s="225"/>
      <c r="N604" s="226"/>
      <c r="O604" s="226"/>
      <c r="P604" s="227">
        <f>SUM(P605:P627)</f>
        <v>0</v>
      </c>
      <c r="Q604" s="226"/>
      <c r="R604" s="227">
        <f>SUM(R605:R627)</f>
        <v>0</v>
      </c>
      <c r="S604" s="226"/>
      <c r="T604" s="228">
        <f>SUM(T605:T627)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229" t="s">
        <v>139</v>
      </c>
      <c r="AT604" s="230" t="s">
        <v>75</v>
      </c>
      <c r="AU604" s="230" t="s">
        <v>76</v>
      </c>
      <c r="AY604" s="229" t="s">
        <v>136</v>
      </c>
      <c r="BK604" s="231">
        <f>SUM(BK605:BK627)</f>
        <v>0</v>
      </c>
    </row>
    <row r="605" s="2" customFormat="1" ht="16.5" customHeight="1">
      <c r="A605" s="39"/>
      <c r="B605" s="40"/>
      <c r="C605" s="234" t="s">
        <v>808</v>
      </c>
      <c r="D605" s="234" t="s">
        <v>140</v>
      </c>
      <c r="E605" s="235" t="s">
        <v>809</v>
      </c>
      <c r="F605" s="236" t="s">
        <v>810</v>
      </c>
      <c r="G605" s="237" t="s">
        <v>300</v>
      </c>
      <c r="H605" s="238">
        <v>1</v>
      </c>
      <c r="I605" s="239"/>
      <c r="J605" s="240">
        <f>ROUND(I605*H605,2)</f>
        <v>0</v>
      </c>
      <c r="K605" s="236" t="s">
        <v>811</v>
      </c>
      <c r="L605" s="45"/>
      <c r="M605" s="241" t="s">
        <v>1</v>
      </c>
      <c r="N605" s="242" t="s">
        <v>42</v>
      </c>
      <c r="O605" s="92"/>
      <c r="P605" s="243">
        <f>O605*H605</f>
        <v>0</v>
      </c>
      <c r="Q605" s="243">
        <v>0</v>
      </c>
      <c r="R605" s="243">
        <f>Q605*H605</f>
        <v>0</v>
      </c>
      <c r="S605" s="243">
        <v>0</v>
      </c>
      <c r="T605" s="244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45" t="s">
        <v>275</v>
      </c>
      <c r="AT605" s="245" t="s">
        <v>140</v>
      </c>
      <c r="AU605" s="245" t="s">
        <v>84</v>
      </c>
      <c r="AY605" s="18" t="s">
        <v>136</v>
      </c>
      <c r="BE605" s="246">
        <f>IF(N605="základní",J605,0)</f>
        <v>0</v>
      </c>
      <c r="BF605" s="246">
        <f>IF(N605="snížená",J605,0)</f>
        <v>0</v>
      </c>
      <c r="BG605" s="246">
        <f>IF(N605="zákl. přenesená",J605,0)</f>
        <v>0</v>
      </c>
      <c r="BH605" s="246">
        <f>IF(N605="sníž. přenesená",J605,0)</f>
        <v>0</v>
      </c>
      <c r="BI605" s="246">
        <f>IF(N605="nulová",J605,0)</f>
        <v>0</v>
      </c>
      <c r="BJ605" s="18" t="s">
        <v>113</v>
      </c>
      <c r="BK605" s="246">
        <f>ROUND(I605*H605,2)</f>
        <v>0</v>
      </c>
      <c r="BL605" s="18" t="s">
        <v>275</v>
      </c>
      <c r="BM605" s="245" t="s">
        <v>812</v>
      </c>
    </row>
    <row r="606" s="2" customFormat="1" ht="16.5" customHeight="1">
      <c r="A606" s="39"/>
      <c r="B606" s="40"/>
      <c r="C606" s="234" t="s">
        <v>813</v>
      </c>
      <c r="D606" s="234" t="s">
        <v>140</v>
      </c>
      <c r="E606" s="235" t="s">
        <v>814</v>
      </c>
      <c r="F606" s="236" t="s">
        <v>815</v>
      </c>
      <c r="G606" s="237" t="s">
        <v>816</v>
      </c>
      <c r="H606" s="238">
        <v>1</v>
      </c>
      <c r="I606" s="239"/>
      <c r="J606" s="240">
        <f>ROUND(I606*H606,2)</f>
        <v>0</v>
      </c>
      <c r="K606" s="236" t="s">
        <v>811</v>
      </c>
      <c r="L606" s="45"/>
      <c r="M606" s="241" t="s">
        <v>1</v>
      </c>
      <c r="N606" s="242" t="s">
        <v>42</v>
      </c>
      <c r="O606" s="92"/>
      <c r="P606" s="243">
        <f>O606*H606</f>
        <v>0</v>
      </c>
      <c r="Q606" s="243">
        <v>0</v>
      </c>
      <c r="R606" s="243">
        <f>Q606*H606</f>
        <v>0</v>
      </c>
      <c r="S606" s="243">
        <v>0</v>
      </c>
      <c r="T606" s="244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45" t="s">
        <v>275</v>
      </c>
      <c r="AT606" s="245" t="s">
        <v>140</v>
      </c>
      <c r="AU606" s="245" t="s">
        <v>84</v>
      </c>
      <c r="AY606" s="18" t="s">
        <v>136</v>
      </c>
      <c r="BE606" s="246">
        <f>IF(N606="základní",J606,0)</f>
        <v>0</v>
      </c>
      <c r="BF606" s="246">
        <f>IF(N606="snížená",J606,0)</f>
        <v>0</v>
      </c>
      <c r="BG606" s="246">
        <f>IF(N606="zákl. přenesená",J606,0)</f>
        <v>0</v>
      </c>
      <c r="BH606" s="246">
        <f>IF(N606="sníž. přenesená",J606,0)</f>
        <v>0</v>
      </c>
      <c r="BI606" s="246">
        <f>IF(N606="nulová",J606,0)</f>
        <v>0</v>
      </c>
      <c r="BJ606" s="18" t="s">
        <v>113</v>
      </c>
      <c r="BK606" s="246">
        <f>ROUND(I606*H606,2)</f>
        <v>0</v>
      </c>
      <c r="BL606" s="18" t="s">
        <v>275</v>
      </c>
      <c r="BM606" s="245" t="s">
        <v>817</v>
      </c>
    </row>
    <row r="607" s="2" customFormat="1" ht="16.5" customHeight="1">
      <c r="A607" s="39"/>
      <c r="B607" s="40"/>
      <c r="C607" s="234" t="s">
        <v>818</v>
      </c>
      <c r="D607" s="234" t="s">
        <v>140</v>
      </c>
      <c r="E607" s="235" t="s">
        <v>819</v>
      </c>
      <c r="F607" s="236" t="s">
        <v>820</v>
      </c>
      <c r="G607" s="237" t="s">
        <v>816</v>
      </c>
      <c r="H607" s="238">
        <v>1</v>
      </c>
      <c r="I607" s="239"/>
      <c r="J607" s="240">
        <f>ROUND(I607*H607,2)</f>
        <v>0</v>
      </c>
      <c r="K607" s="236" t="s">
        <v>811</v>
      </c>
      <c r="L607" s="45"/>
      <c r="M607" s="241" t="s">
        <v>1</v>
      </c>
      <c r="N607" s="242" t="s">
        <v>42</v>
      </c>
      <c r="O607" s="92"/>
      <c r="P607" s="243">
        <f>O607*H607</f>
        <v>0</v>
      </c>
      <c r="Q607" s="243">
        <v>0</v>
      </c>
      <c r="R607" s="243">
        <f>Q607*H607</f>
        <v>0</v>
      </c>
      <c r="S607" s="243">
        <v>0</v>
      </c>
      <c r="T607" s="244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45" t="s">
        <v>275</v>
      </c>
      <c r="AT607" s="245" t="s">
        <v>140</v>
      </c>
      <c r="AU607" s="245" t="s">
        <v>84</v>
      </c>
      <c r="AY607" s="18" t="s">
        <v>136</v>
      </c>
      <c r="BE607" s="246">
        <f>IF(N607="základní",J607,0)</f>
        <v>0</v>
      </c>
      <c r="BF607" s="246">
        <f>IF(N607="snížená",J607,0)</f>
        <v>0</v>
      </c>
      <c r="BG607" s="246">
        <f>IF(N607="zákl. přenesená",J607,0)</f>
        <v>0</v>
      </c>
      <c r="BH607" s="246">
        <f>IF(N607="sníž. přenesená",J607,0)</f>
        <v>0</v>
      </c>
      <c r="BI607" s="246">
        <f>IF(N607="nulová",J607,0)</f>
        <v>0</v>
      </c>
      <c r="BJ607" s="18" t="s">
        <v>113</v>
      </c>
      <c r="BK607" s="246">
        <f>ROUND(I607*H607,2)</f>
        <v>0</v>
      </c>
      <c r="BL607" s="18" t="s">
        <v>275</v>
      </c>
      <c r="BM607" s="245" t="s">
        <v>821</v>
      </c>
    </row>
    <row r="608" s="2" customFormat="1" ht="16.5" customHeight="1">
      <c r="A608" s="39"/>
      <c r="B608" s="40"/>
      <c r="C608" s="234" t="s">
        <v>822</v>
      </c>
      <c r="D608" s="234" t="s">
        <v>140</v>
      </c>
      <c r="E608" s="235" t="s">
        <v>823</v>
      </c>
      <c r="F608" s="236" t="s">
        <v>824</v>
      </c>
      <c r="G608" s="237" t="s">
        <v>816</v>
      </c>
      <c r="H608" s="238">
        <v>1</v>
      </c>
      <c r="I608" s="239"/>
      <c r="J608" s="240">
        <f>ROUND(I608*H608,2)</f>
        <v>0</v>
      </c>
      <c r="K608" s="236" t="s">
        <v>811</v>
      </c>
      <c r="L608" s="45"/>
      <c r="M608" s="241" t="s">
        <v>1</v>
      </c>
      <c r="N608" s="242" t="s">
        <v>42</v>
      </c>
      <c r="O608" s="92"/>
      <c r="P608" s="243">
        <f>O608*H608</f>
        <v>0</v>
      </c>
      <c r="Q608" s="243">
        <v>0</v>
      </c>
      <c r="R608" s="243">
        <f>Q608*H608</f>
        <v>0</v>
      </c>
      <c r="S608" s="243">
        <v>0</v>
      </c>
      <c r="T608" s="244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45" t="s">
        <v>275</v>
      </c>
      <c r="AT608" s="245" t="s">
        <v>140</v>
      </c>
      <c r="AU608" s="245" t="s">
        <v>84</v>
      </c>
      <c r="AY608" s="18" t="s">
        <v>136</v>
      </c>
      <c r="BE608" s="246">
        <f>IF(N608="základní",J608,0)</f>
        <v>0</v>
      </c>
      <c r="BF608" s="246">
        <f>IF(N608="snížená",J608,0)</f>
        <v>0</v>
      </c>
      <c r="BG608" s="246">
        <f>IF(N608="zákl. přenesená",J608,0)</f>
        <v>0</v>
      </c>
      <c r="BH608" s="246">
        <f>IF(N608="sníž. přenesená",J608,0)</f>
        <v>0</v>
      </c>
      <c r="BI608" s="246">
        <f>IF(N608="nulová",J608,0)</f>
        <v>0</v>
      </c>
      <c r="BJ608" s="18" t="s">
        <v>113</v>
      </c>
      <c r="BK608" s="246">
        <f>ROUND(I608*H608,2)</f>
        <v>0</v>
      </c>
      <c r="BL608" s="18" t="s">
        <v>275</v>
      </c>
      <c r="BM608" s="245" t="s">
        <v>825</v>
      </c>
    </row>
    <row r="609" s="2" customFormat="1" ht="16.5" customHeight="1">
      <c r="A609" s="39"/>
      <c r="B609" s="40"/>
      <c r="C609" s="234" t="s">
        <v>826</v>
      </c>
      <c r="D609" s="234" t="s">
        <v>140</v>
      </c>
      <c r="E609" s="235" t="s">
        <v>827</v>
      </c>
      <c r="F609" s="236" t="s">
        <v>828</v>
      </c>
      <c r="G609" s="237" t="s">
        <v>816</v>
      </c>
      <c r="H609" s="238">
        <v>1</v>
      </c>
      <c r="I609" s="239"/>
      <c r="J609" s="240">
        <f>ROUND(I609*H609,2)</f>
        <v>0</v>
      </c>
      <c r="K609" s="236" t="s">
        <v>811</v>
      </c>
      <c r="L609" s="45"/>
      <c r="M609" s="241" t="s">
        <v>1</v>
      </c>
      <c r="N609" s="242" t="s">
        <v>42</v>
      </c>
      <c r="O609" s="92"/>
      <c r="P609" s="243">
        <f>O609*H609</f>
        <v>0</v>
      </c>
      <c r="Q609" s="243">
        <v>0</v>
      </c>
      <c r="R609" s="243">
        <f>Q609*H609</f>
        <v>0</v>
      </c>
      <c r="S609" s="243">
        <v>0</v>
      </c>
      <c r="T609" s="244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45" t="s">
        <v>275</v>
      </c>
      <c r="AT609" s="245" t="s">
        <v>140</v>
      </c>
      <c r="AU609" s="245" t="s">
        <v>84</v>
      </c>
      <c r="AY609" s="18" t="s">
        <v>136</v>
      </c>
      <c r="BE609" s="246">
        <f>IF(N609="základní",J609,0)</f>
        <v>0</v>
      </c>
      <c r="BF609" s="246">
        <f>IF(N609="snížená",J609,0)</f>
        <v>0</v>
      </c>
      <c r="BG609" s="246">
        <f>IF(N609="zákl. přenesená",J609,0)</f>
        <v>0</v>
      </c>
      <c r="BH609" s="246">
        <f>IF(N609="sníž. přenesená",J609,0)</f>
        <v>0</v>
      </c>
      <c r="BI609" s="246">
        <f>IF(N609="nulová",J609,0)</f>
        <v>0</v>
      </c>
      <c r="BJ609" s="18" t="s">
        <v>113</v>
      </c>
      <c r="BK609" s="246">
        <f>ROUND(I609*H609,2)</f>
        <v>0</v>
      </c>
      <c r="BL609" s="18" t="s">
        <v>275</v>
      </c>
      <c r="BM609" s="245" t="s">
        <v>829</v>
      </c>
    </row>
    <row r="610" s="2" customFormat="1" ht="16.5" customHeight="1">
      <c r="A610" s="39"/>
      <c r="B610" s="40"/>
      <c r="C610" s="234" t="s">
        <v>830</v>
      </c>
      <c r="D610" s="234" t="s">
        <v>140</v>
      </c>
      <c r="E610" s="235" t="s">
        <v>831</v>
      </c>
      <c r="F610" s="236" t="s">
        <v>832</v>
      </c>
      <c r="G610" s="237" t="s">
        <v>300</v>
      </c>
      <c r="H610" s="238">
        <v>1</v>
      </c>
      <c r="I610" s="239"/>
      <c r="J610" s="240">
        <f>ROUND(I610*H610,2)</f>
        <v>0</v>
      </c>
      <c r="K610" s="236" t="s">
        <v>811</v>
      </c>
      <c r="L610" s="45"/>
      <c r="M610" s="241" t="s">
        <v>1</v>
      </c>
      <c r="N610" s="242" t="s">
        <v>42</v>
      </c>
      <c r="O610" s="92"/>
      <c r="P610" s="243">
        <f>O610*H610</f>
        <v>0</v>
      </c>
      <c r="Q610" s="243">
        <v>0</v>
      </c>
      <c r="R610" s="243">
        <f>Q610*H610</f>
        <v>0</v>
      </c>
      <c r="S610" s="243">
        <v>0</v>
      </c>
      <c r="T610" s="244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45" t="s">
        <v>275</v>
      </c>
      <c r="AT610" s="245" t="s">
        <v>140</v>
      </c>
      <c r="AU610" s="245" t="s">
        <v>84</v>
      </c>
      <c r="AY610" s="18" t="s">
        <v>136</v>
      </c>
      <c r="BE610" s="246">
        <f>IF(N610="základní",J610,0)</f>
        <v>0</v>
      </c>
      <c r="BF610" s="246">
        <f>IF(N610="snížená",J610,0)</f>
        <v>0</v>
      </c>
      <c r="BG610" s="246">
        <f>IF(N610="zákl. přenesená",J610,0)</f>
        <v>0</v>
      </c>
      <c r="BH610" s="246">
        <f>IF(N610="sníž. přenesená",J610,0)</f>
        <v>0</v>
      </c>
      <c r="BI610" s="246">
        <f>IF(N610="nulová",J610,0)</f>
        <v>0</v>
      </c>
      <c r="BJ610" s="18" t="s">
        <v>113</v>
      </c>
      <c r="BK610" s="246">
        <f>ROUND(I610*H610,2)</f>
        <v>0</v>
      </c>
      <c r="BL610" s="18" t="s">
        <v>275</v>
      </c>
      <c r="BM610" s="245" t="s">
        <v>833</v>
      </c>
    </row>
    <row r="611" s="2" customFormat="1" ht="16.5" customHeight="1">
      <c r="A611" s="39"/>
      <c r="B611" s="40"/>
      <c r="C611" s="234" t="s">
        <v>834</v>
      </c>
      <c r="D611" s="234" t="s">
        <v>140</v>
      </c>
      <c r="E611" s="235" t="s">
        <v>835</v>
      </c>
      <c r="F611" s="236" t="s">
        <v>836</v>
      </c>
      <c r="G611" s="237" t="s">
        <v>300</v>
      </c>
      <c r="H611" s="238">
        <v>4</v>
      </c>
      <c r="I611" s="239"/>
      <c r="J611" s="240">
        <f>ROUND(I611*H611,2)</f>
        <v>0</v>
      </c>
      <c r="K611" s="236" t="s">
        <v>811</v>
      </c>
      <c r="L611" s="45"/>
      <c r="M611" s="241" t="s">
        <v>1</v>
      </c>
      <c r="N611" s="242" t="s">
        <v>42</v>
      </c>
      <c r="O611" s="92"/>
      <c r="P611" s="243">
        <f>O611*H611</f>
        <v>0</v>
      </c>
      <c r="Q611" s="243">
        <v>0</v>
      </c>
      <c r="R611" s="243">
        <f>Q611*H611</f>
        <v>0</v>
      </c>
      <c r="S611" s="243">
        <v>0</v>
      </c>
      <c r="T611" s="244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45" t="s">
        <v>275</v>
      </c>
      <c r="AT611" s="245" t="s">
        <v>140</v>
      </c>
      <c r="AU611" s="245" t="s">
        <v>84</v>
      </c>
      <c r="AY611" s="18" t="s">
        <v>136</v>
      </c>
      <c r="BE611" s="246">
        <f>IF(N611="základní",J611,0)</f>
        <v>0</v>
      </c>
      <c r="BF611" s="246">
        <f>IF(N611="snížená",J611,0)</f>
        <v>0</v>
      </c>
      <c r="BG611" s="246">
        <f>IF(N611="zákl. přenesená",J611,0)</f>
        <v>0</v>
      </c>
      <c r="BH611" s="246">
        <f>IF(N611="sníž. přenesená",J611,0)</f>
        <v>0</v>
      </c>
      <c r="BI611" s="246">
        <f>IF(N611="nulová",J611,0)</f>
        <v>0</v>
      </c>
      <c r="BJ611" s="18" t="s">
        <v>113</v>
      </c>
      <c r="BK611" s="246">
        <f>ROUND(I611*H611,2)</f>
        <v>0</v>
      </c>
      <c r="BL611" s="18" t="s">
        <v>275</v>
      </c>
      <c r="BM611" s="245" t="s">
        <v>837</v>
      </c>
    </row>
    <row r="612" s="2" customFormat="1" ht="16.5" customHeight="1">
      <c r="A612" s="39"/>
      <c r="B612" s="40"/>
      <c r="C612" s="234" t="s">
        <v>838</v>
      </c>
      <c r="D612" s="234" t="s">
        <v>140</v>
      </c>
      <c r="E612" s="235" t="s">
        <v>839</v>
      </c>
      <c r="F612" s="236" t="s">
        <v>840</v>
      </c>
      <c r="G612" s="237" t="s">
        <v>195</v>
      </c>
      <c r="H612" s="238">
        <v>21.420000000000002</v>
      </c>
      <c r="I612" s="239"/>
      <c r="J612" s="240">
        <f>ROUND(I612*H612,2)</f>
        <v>0</v>
      </c>
      <c r="K612" s="236" t="s">
        <v>811</v>
      </c>
      <c r="L612" s="45"/>
      <c r="M612" s="241" t="s">
        <v>1</v>
      </c>
      <c r="N612" s="242" t="s">
        <v>42</v>
      </c>
      <c r="O612" s="92"/>
      <c r="P612" s="243">
        <f>O612*H612</f>
        <v>0</v>
      </c>
      <c r="Q612" s="243">
        <v>0</v>
      </c>
      <c r="R612" s="243">
        <f>Q612*H612</f>
        <v>0</v>
      </c>
      <c r="S612" s="243">
        <v>0</v>
      </c>
      <c r="T612" s="244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45" t="s">
        <v>275</v>
      </c>
      <c r="AT612" s="245" t="s">
        <v>140</v>
      </c>
      <c r="AU612" s="245" t="s">
        <v>84</v>
      </c>
      <c r="AY612" s="18" t="s">
        <v>136</v>
      </c>
      <c r="BE612" s="246">
        <f>IF(N612="základní",J612,0)</f>
        <v>0</v>
      </c>
      <c r="BF612" s="246">
        <f>IF(N612="snížená",J612,0)</f>
        <v>0</v>
      </c>
      <c r="BG612" s="246">
        <f>IF(N612="zákl. přenesená",J612,0)</f>
        <v>0</v>
      </c>
      <c r="BH612" s="246">
        <f>IF(N612="sníž. přenesená",J612,0)</f>
        <v>0</v>
      </c>
      <c r="BI612" s="246">
        <f>IF(N612="nulová",J612,0)</f>
        <v>0</v>
      </c>
      <c r="BJ612" s="18" t="s">
        <v>113</v>
      </c>
      <c r="BK612" s="246">
        <f>ROUND(I612*H612,2)</f>
        <v>0</v>
      </c>
      <c r="BL612" s="18" t="s">
        <v>275</v>
      </c>
      <c r="BM612" s="245" t="s">
        <v>841</v>
      </c>
    </row>
    <row r="613" s="2" customFormat="1" ht="16.5" customHeight="1">
      <c r="A613" s="39"/>
      <c r="B613" s="40"/>
      <c r="C613" s="234" t="s">
        <v>842</v>
      </c>
      <c r="D613" s="234" t="s">
        <v>140</v>
      </c>
      <c r="E613" s="235" t="s">
        <v>843</v>
      </c>
      <c r="F613" s="236" t="s">
        <v>844</v>
      </c>
      <c r="G613" s="237" t="s">
        <v>845</v>
      </c>
      <c r="H613" s="238">
        <v>1</v>
      </c>
      <c r="I613" s="239"/>
      <c r="J613" s="240">
        <f>ROUND(I613*H613,2)</f>
        <v>0</v>
      </c>
      <c r="K613" s="236" t="s">
        <v>811</v>
      </c>
      <c r="L613" s="45"/>
      <c r="M613" s="241" t="s">
        <v>1</v>
      </c>
      <c r="N613" s="242" t="s">
        <v>42</v>
      </c>
      <c r="O613" s="92"/>
      <c r="P613" s="243">
        <f>O613*H613</f>
        <v>0</v>
      </c>
      <c r="Q613" s="243">
        <v>0</v>
      </c>
      <c r="R613" s="243">
        <f>Q613*H613</f>
        <v>0</v>
      </c>
      <c r="S613" s="243">
        <v>0</v>
      </c>
      <c r="T613" s="244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45" t="s">
        <v>275</v>
      </c>
      <c r="AT613" s="245" t="s">
        <v>140</v>
      </c>
      <c r="AU613" s="245" t="s">
        <v>84</v>
      </c>
      <c r="AY613" s="18" t="s">
        <v>136</v>
      </c>
      <c r="BE613" s="246">
        <f>IF(N613="základní",J613,0)</f>
        <v>0</v>
      </c>
      <c r="BF613" s="246">
        <f>IF(N613="snížená",J613,0)</f>
        <v>0</v>
      </c>
      <c r="BG613" s="246">
        <f>IF(N613="zákl. přenesená",J613,0)</f>
        <v>0</v>
      </c>
      <c r="BH613" s="246">
        <f>IF(N613="sníž. přenesená",J613,0)</f>
        <v>0</v>
      </c>
      <c r="BI613" s="246">
        <f>IF(N613="nulová",J613,0)</f>
        <v>0</v>
      </c>
      <c r="BJ613" s="18" t="s">
        <v>113</v>
      </c>
      <c r="BK613" s="246">
        <f>ROUND(I613*H613,2)</f>
        <v>0</v>
      </c>
      <c r="BL613" s="18" t="s">
        <v>275</v>
      </c>
      <c r="BM613" s="245" t="s">
        <v>846</v>
      </c>
    </row>
    <row r="614" s="2" customFormat="1" ht="16.5" customHeight="1">
      <c r="A614" s="39"/>
      <c r="B614" s="40"/>
      <c r="C614" s="234" t="s">
        <v>847</v>
      </c>
      <c r="D614" s="234" t="s">
        <v>140</v>
      </c>
      <c r="E614" s="235" t="s">
        <v>848</v>
      </c>
      <c r="F614" s="236" t="s">
        <v>849</v>
      </c>
      <c r="G614" s="237" t="s">
        <v>816</v>
      </c>
      <c r="H614" s="238">
        <v>1</v>
      </c>
      <c r="I614" s="239"/>
      <c r="J614" s="240">
        <f>ROUND(I614*H614,2)</f>
        <v>0</v>
      </c>
      <c r="K614" s="236" t="s">
        <v>811</v>
      </c>
      <c r="L614" s="45"/>
      <c r="M614" s="241" t="s">
        <v>1</v>
      </c>
      <c r="N614" s="242" t="s">
        <v>42</v>
      </c>
      <c r="O614" s="92"/>
      <c r="P614" s="243">
        <f>O614*H614</f>
        <v>0</v>
      </c>
      <c r="Q614" s="243">
        <v>0</v>
      </c>
      <c r="R614" s="243">
        <f>Q614*H614</f>
        <v>0</v>
      </c>
      <c r="S614" s="243">
        <v>0</v>
      </c>
      <c r="T614" s="244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45" t="s">
        <v>275</v>
      </c>
      <c r="AT614" s="245" t="s">
        <v>140</v>
      </c>
      <c r="AU614" s="245" t="s">
        <v>84</v>
      </c>
      <c r="AY614" s="18" t="s">
        <v>136</v>
      </c>
      <c r="BE614" s="246">
        <f>IF(N614="základní",J614,0)</f>
        <v>0</v>
      </c>
      <c r="BF614" s="246">
        <f>IF(N614="snížená",J614,0)</f>
        <v>0</v>
      </c>
      <c r="BG614" s="246">
        <f>IF(N614="zákl. přenesená",J614,0)</f>
        <v>0</v>
      </c>
      <c r="BH614" s="246">
        <f>IF(N614="sníž. přenesená",J614,0)</f>
        <v>0</v>
      </c>
      <c r="BI614" s="246">
        <f>IF(N614="nulová",J614,0)</f>
        <v>0</v>
      </c>
      <c r="BJ614" s="18" t="s">
        <v>113</v>
      </c>
      <c r="BK614" s="246">
        <f>ROUND(I614*H614,2)</f>
        <v>0</v>
      </c>
      <c r="BL614" s="18" t="s">
        <v>275</v>
      </c>
      <c r="BM614" s="245" t="s">
        <v>850</v>
      </c>
    </row>
    <row r="615" s="2" customFormat="1" ht="16.5" customHeight="1">
      <c r="A615" s="39"/>
      <c r="B615" s="40"/>
      <c r="C615" s="234" t="s">
        <v>851</v>
      </c>
      <c r="D615" s="234" t="s">
        <v>140</v>
      </c>
      <c r="E615" s="235" t="s">
        <v>852</v>
      </c>
      <c r="F615" s="236" t="s">
        <v>853</v>
      </c>
      <c r="G615" s="237" t="s">
        <v>493</v>
      </c>
      <c r="H615" s="238">
        <v>11.199999999999999</v>
      </c>
      <c r="I615" s="239"/>
      <c r="J615" s="240">
        <f>ROUND(I615*H615,2)</f>
        <v>0</v>
      </c>
      <c r="K615" s="236" t="s">
        <v>811</v>
      </c>
      <c r="L615" s="45"/>
      <c r="M615" s="241" t="s">
        <v>1</v>
      </c>
      <c r="N615" s="242" t="s">
        <v>42</v>
      </c>
      <c r="O615" s="92"/>
      <c r="P615" s="243">
        <f>O615*H615</f>
        <v>0</v>
      </c>
      <c r="Q615" s="243">
        <v>0</v>
      </c>
      <c r="R615" s="243">
        <f>Q615*H615</f>
        <v>0</v>
      </c>
      <c r="S615" s="243">
        <v>0</v>
      </c>
      <c r="T615" s="244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45" t="s">
        <v>275</v>
      </c>
      <c r="AT615" s="245" t="s">
        <v>140</v>
      </c>
      <c r="AU615" s="245" t="s">
        <v>84</v>
      </c>
      <c r="AY615" s="18" t="s">
        <v>136</v>
      </c>
      <c r="BE615" s="246">
        <f>IF(N615="základní",J615,0)</f>
        <v>0</v>
      </c>
      <c r="BF615" s="246">
        <f>IF(N615="snížená",J615,0)</f>
        <v>0</v>
      </c>
      <c r="BG615" s="246">
        <f>IF(N615="zákl. přenesená",J615,0)</f>
        <v>0</v>
      </c>
      <c r="BH615" s="246">
        <f>IF(N615="sníž. přenesená",J615,0)</f>
        <v>0</v>
      </c>
      <c r="BI615" s="246">
        <f>IF(N615="nulová",J615,0)</f>
        <v>0</v>
      </c>
      <c r="BJ615" s="18" t="s">
        <v>113</v>
      </c>
      <c r="BK615" s="246">
        <f>ROUND(I615*H615,2)</f>
        <v>0</v>
      </c>
      <c r="BL615" s="18" t="s">
        <v>275</v>
      </c>
      <c r="BM615" s="245" t="s">
        <v>854</v>
      </c>
    </row>
    <row r="616" s="13" customFormat="1">
      <c r="A616" s="13"/>
      <c r="B616" s="252"/>
      <c r="C616" s="253"/>
      <c r="D616" s="254" t="s">
        <v>197</v>
      </c>
      <c r="E616" s="255" t="s">
        <v>1</v>
      </c>
      <c r="F616" s="256" t="s">
        <v>855</v>
      </c>
      <c r="G616" s="253"/>
      <c r="H616" s="257">
        <v>11.199999999999999</v>
      </c>
      <c r="I616" s="258"/>
      <c r="J616" s="253"/>
      <c r="K616" s="253"/>
      <c r="L616" s="259"/>
      <c r="M616" s="260"/>
      <c r="N616" s="261"/>
      <c r="O616" s="261"/>
      <c r="P616" s="261"/>
      <c r="Q616" s="261"/>
      <c r="R616" s="261"/>
      <c r="S616" s="261"/>
      <c r="T616" s="26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63" t="s">
        <v>197</v>
      </c>
      <c r="AU616" s="263" t="s">
        <v>84</v>
      </c>
      <c r="AV616" s="13" t="s">
        <v>113</v>
      </c>
      <c r="AW616" s="13" t="s">
        <v>32</v>
      </c>
      <c r="AX616" s="13" t="s">
        <v>84</v>
      </c>
      <c r="AY616" s="263" t="s">
        <v>136</v>
      </c>
    </row>
    <row r="617" s="2" customFormat="1" ht="16.5" customHeight="1">
      <c r="A617" s="39"/>
      <c r="B617" s="40"/>
      <c r="C617" s="234" t="s">
        <v>856</v>
      </c>
      <c r="D617" s="234" t="s">
        <v>140</v>
      </c>
      <c r="E617" s="235" t="s">
        <v>857</v>
      </c>
      <c r="F617" s="236" t="s">
        <v>858</v>
      </c>
      <c r="G617" s="237" t="s">
        <v>300</v>
      </c>
      <c r="H617" s="238">
        <v>2</v>
      </c>
      <c r="I617" s="239"/>
      <c r="J617" s="240">
        <f>ROUND(I617*H617,2)</f>
        <v>0</v>
      </c>
      <c r="K617" s="236" t="s">
        <v>811</v>
      </c>
      <c r="L617" s="45"/>
      <c r="M617" s="241" t="s">
        <v>1</v>
      </c>
      <c r="N617" s="242" t="s">
        <v>42</v>
      </c>
      <c r="O617" s="92"/>
      <c r="P617" s="243">
        <f>O617*H617</f>
        <v>0</v>
      </c>
      <c r="Q617" s="243">
        <v>0</v>
      </c>
      <c r="R617" s="243">
        <f>Q617*H617</f>
        <v>0</v>
      </c>
      <c r="S617" s="243">
        <v>0</v>
      </c>
      <c r="T617" s="244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45" t="s">
        <v>275</v>
      </c>
      <c r="AT617" s="245" t="s">
        <v>140</v>
      </c>
      <c r="AU617" s="245" t="s">
        <v>84</v>
      </c>
      <c r="AY617" s="18" t="s">
        <v>136</v>
      </c>
      <c r="BE617" s="246">
        <f>IF(N617="základní",J617,0)</f>
        <v>0</v>
      </c>
      <c r="BF617" s="246">
        <f>IF(N617="snížená",J617,0)</f>
        <v>0</v>
      </c>
      <c r="BG617" s="246">
        <f>IF(N617="zákl. přenesená",J617,0)</f>
        <v>0</v>
      </c>
      <c r="BH617" s="246">
        <f>IF(N617="sníž. přenesená",J617,0)</f>
        <v>0</v>
      </c>
      <c r="BI617" s="246">
        <f>IF(N617="nulová",J617,0)</f>
        <v>0</v>
      </c>
      <c r="BJ617" s="18" t="s">
        <v>113</v>
      </c>
      <c r="BK617" s="246">
        <f>ROUND(I617*H617,2)</f>
        <v>0</v>
      </c>
      <c r="BL617" s="18" t="s">
        <v>275</v>
      </c>
      <c r="BM617" s="245" t="s">
        <v>859</v>
      </c>
    </row>
    <row r="618" s="2" customFormat="1" ht="16.5" customHeight="1">
      <c r="A618" s="39"/>
      <c r="B618" s="40"/>
      <c r="C618" s="234" t="s">
        <v>860</v>
      </c>
      <c r="D618" s="234" t="s">
        <v>140</v>
      </c>
      <c r="E618" s="235" t="s">
        <v>861</v>
      </c>
      <c r="F618" s="236" t="s">
        <v>862</v>
      </c>
      <c r="G618" s="237" t="s">
        <v>300</v>
      </c>
      <c r="H618" s="238">
        <v>1</v>
      </c>
      <c r="I618" s="239"/>
      <c r="J618" s="240">
        <f>ROUND(I618*H618,2)</f>
        <v>0</v>
      </c>
      <c r="K618" s="236" t="s">
        <v>811</v>
      </c>
      <c r="L618" s="45"/>
      <c r="M618" s="241" t="s">
        <v>1</v>
      </c>
      <c r="N618" s="242" t="s">
        <v>42</v>
      </c>
      <c r="O618" s="92"/>
      <c r="P618" s="243">
        <f>O618*H618</f>
        <v>0</v>
      </c>
      <c r="Q618" s="243">
        <v>0</v>
      </c>
      <c r="R618" s="243">
        <f>Q618*H618</f>
        <v>0</v>
      </c>
      <c r="S618" s="243">
        <v>0</v>
      </c>
      <c r="T618" s="244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45" t="s">
        <v>275</v>
      </c>
      <c r="AT618" s="245" t="s">
        <v>140</v>
      </c>
      <c r="AU618" s="245" t="s">
        <v>84</v>
      </c>
      <c r="AY618" s="18" t="s">
        <v>136</v>
      </c>
      <c r="BE618" s="246">
        <f>IF(N618="základní",J618,0)</f>
        <v>0</v>
      </c>
      <c r="BF618" s="246">
        <f>IF(N618="snížená",J618,0)</f>
        <v>0</v>
      </c>
      <c r="BG618" s="246">
        <f>IF(N618="zákl. přenesená",J618,0)</f>
        <v>0</v>
      </c>
      <c r="BH618" s="246">
        <f>IF(N618="sníž. přenesená",J618,0)</f>
        <v>0</v>
      </c>
      <c r="BI618" s="246">
        <f>IF(N618="nulová",J618,0)</f>
        <v>0</v>
      </c>
      <c r="BJ618" s="18" t="s">
        <v>113</v>
      </c>
      <c r="BK618" s="246">
        <f>ROUND(I618*H618,2)</f>
        <v>0</v>
      </c>
      <c r="BL618" s="18" t="s">
        <v>275</v>
      </c>
      <c r="BM618" s="245" t="s">
        <v>863</v>
      </c>
    </row>
    <row r="619" s="2" customFormat="1" ht="16.5" customHeight="1">
      <c r="A619" s="39"/>
      <c r="B619" s="40"/>
      <c r="C619" s="234" t="s">
        <v>864</v>
      </c>
      <c r="D619" s="234" t="s">
        <v>140</v>
      </c>
      <c r="E619" s="235" t="s">
        <v>865</v>
      </c>
      <c r="F619" s="236" t="s">
        <v>866</v>
      </c>
      <c r="G619" s="237" t="s">
        <v>300</v>
      </c>
      <c r="H619" s="238">
        <v>1</v>
      </c>
      <c r="I619" s="239"/>
      <c r="J619" s="240">
        <f>ROUND(I619*H619,2)</f>
        <v>0</v>
      </c>
      <c r="K619" s="236" t="s">
        <v>811</v>
      </c>
      <c r="L619" s="45"/>
      <c r="M619" s="241" t="s">
        <v>1</v>
      </c>
      <c r="N619" s="242" t="s">
        <v>42</v>
      </c>
      <c r="O619" s="92"/>
      <c r="P619" s="243">
        <f>O619*H619</f>
        <v>0</v>
      </c>
      <c r="Q619" s="243">
        <v>0</v>
      </c>
      <c r="R619" s="243">
        <f>Q619*H619</f>
        <v>0</v>
      </c>
      <c r="S619" s="243">
        <v>0</v>
      </c>
      <c r="T619" s="244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45" t="s">
        <v>275</v>
      </c>
      <c r="AT619" s="245" t="s">
        <v>140</v>
      </c>
      <c r="AU619" s="245" t="s">
        <v>84</v>
      </c>
      <c r="AY619" s="18" t="s">
        <v>136</v>
      </c>
      <c r="BE619" s="246">
        <f>IF(N619="základní",J619,0)</f>
        <v>0</v>
      </c>
      <c r="BF619" s="246">
        <f>IF(N619="snížená",J619,0)</f>
        <v>0</v>
      </c>
      <c r="BG619" s="246">
        <f>IF(N619="zákl. přenesená",J619,0)</f>
        <v>0</v>
      </c>
      <c r="BH619" s="246">
        <f>IF(N619="sníž. přenesená",J619,0)</f>
        <v>0</v>
      </c>
      <c r="BI619" s="246">
        <f>IF(N619="nulová",J619,0)</f>
        <v>0</v>
      </c>
      <c r="BJ619" s="18" t="s">
        <v>113</v>
      </c>
      <c r="BK619" s="246">
        <f>ROUND(I619*H619,2)</f>
        <v>0</v>
      </c>
      <c r="BL619" s="18" t="s">
        <v>275</v>
      </c>
      <c r="BM619" s="245" t="s">
        <v>867</v>
      </c>
    </row>
    <row r="620" s="2" customFormat="1" ht="16.5" customHeight="1">
      <c r="A620" s="39"/>
      <c r="B620" s="40"/>
      <c r="C620" s="234" t="s">
        <v>868</v>
      </c>
      <c r="D620" s="234" t="s">
        <v>140</v>
      </c>
      <c r="E620" s="235" t="s">
        <v>869</v>
      </c>
      <c r="F620" s="236" t="s">
        <v>870</v>
      </c>
      <c r="G620" s="237" t="s">
        <v>300</v>
      </c>
      <c r="H620" s="238">
        <v>2</v>
      </c>
      <c r="I620" s="239"/>
      <c r="J620" s="240">
        <f>ROUND(I620*H620,2)</f>
        <v>0</v>
      </c>
      <c r="K620" s="236" t="s">
        <v>811</v>
      </c>
      <c r="L620" s="45"/>
      <c r="M620" s="241" t="s">
        <v>1</v>
      </c>
      <c r="N620" s="242" t="s">
        <v>42</v>
      </c>
      <c r="O620" s="92"/>
      <c r="P620" s="243">
        <f>O620*H620</f>
        <v>0</v>
      </c>
      <c r="Q620" s="243">
        <v>0</v>
      </c>
      <c r="R620" s="243">
        <f>Q620*H620</f>
        <v>0</v>
      </c>
      <c r="S620" s="243">
        <v>0</v>
      </c>
      <c r="T620" s="244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45" t="s">
        <v>275</v>
      </c>
      <c r="AT620" s="245" t="s">
        <v>140</v>
      </c>
      <c r="AU620" s="245" t="s">
        <v>84</v>
      </c>
      <c r="AY620" s="18" t="s">
        <v>136</v>
      </c>
      <c r="BE620" s="246">
        <f>IF(N620="základní",J620,0)</f>
        <v>0</v>
      </c>
      <c r="BF620" s="246">
        <f>IF(N620="snížená",J620,0)</f>
        <v>0</v>
      </c>
      <c r="BG620" s="246">
        <f>IF(N620="zákl. přenesená",J620,0)</f>
        <v>0</v>
      </c>
      <c r="BH620" s="246">
        <f>IF(N620="sníž. přenesená",J620,0)</f>
        <v>0</v>
      </c>
      <c r="BI620" s="246">
        <f>IF(N620="nulová",J620,0)</f>
        <v>0</v>
      </c>
      <c r="BJ620" s="18" t="s">
        <v>113</v>
      </c>
      <c r="BK620" s="246">
        <f>ROUND(I620*H620,2)</f>
        <v>0</v>
      </c>
      <c r="BL620" s="18" t="s">
        <v>275</v>
      </c>
      <c r="BM620" s="245" t="s">
        <v>871</v>
      </c>
    </row>
    <row r="621" s="2" customFormat="1" ht="16.5" customHeight="1">
      <c r="A621" s="39"/>
      <c r="B621" s="40"/>
      <c r="C621" s="234" t="s">
        <v>872</v>
      </c>
      <c r="D621" s="234" t="s">
        <v>140</v>
      </c>
      <c r="E621" s="235" t="s">
        <v>873</v>
      </c>
      <c r="F621" s="236" t="s">
        <v>874</v>
      </c>
      <c r="G621" s="237" t="s">
        <v>300</v>
      </c>
      <c r="H621" s="238">
        <v>2</v>
      </c>
      <c r="I621" s="239"/>
      <c r="J621" s="240">
        <f>ROUND(I621*H621,2)</f>
        <v>0</v>
      </c>
      <c r="K621" s="236" t="s">
        <v>811</v>
      </c>
      <c r="L621" s="45"/>
      <c r="M621" s="241" t="s">
        <v>1</v>
      </c>
      <c r="N621" s="242" t="s">
        <v>42</v>
      </c>
      <c r="O621" s="92"/>
      <c r="P621" s="243">
        <f>O621*H621</f>
        <v>0</v>
      </c>
      <c r="Q621" s="243">
        <v>0</v>
      </c>
      <c r="R621" s="243">
        <f>Q621*H621</f>
        <v>0</v>
      </c>
      <c r="S621" s="243">
        <v>0</v>
      </c>
      <c r="T621" s="244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45" t="s">
        <v>275</v>
      </c>
      <c r="AT621" s="245" t="s">
        <v>140</v>
      </c>
      <c r="AU621" s="245" t="s">
        <v>84</v>
      </c>
      <c r="AY621" s="18" t="s">
        <v>136</v>
      </c>
      <c r="BE621" s="246">
        <f>IF(N621="základní",J621,0)</f>
        <v>0</v>
      </c>
      <c r="BF621" s="246">
        <f>IF(N621="snížená",J621,0)</f>
        <v>0</v>
      </c>
      <c r="BG621" s="246">
        <f>IF(N621="zákl. přenesená",J621,0)</f>
        <v>0</v>
      </c>
      <c r="BH621" s="246">
        <f>IF(N621="sníž. přenesená",J621,0)</f>
        <v>0</v>
      </c>
      <c r="BI621" s="246">
        <f>IF(N621="nulová",J621,0)</f>
        <v>0</v>
      </c>
      <c r="BJ621" s="18" t="s">
        <v>113</v>
      </c>
      <c r="BK621" s="246">
        <f>ROUND(I621*H621,2)</f>
        <v>0</v>
      </c>
      <c r="BL621" s="18" t="s">
        <v>275</v>
      </c>
      <c r="BM621" s="245" t="s">
        <v>875</v>
      </c>
    </row>
    <row r="622" s="2" customFormat="1" ht="16.5" customHeight="1">
      <c r="A622" s="39"/>
      <c r="B622" s="40"/>
      <c r="C622" s="234" t="s">
        <v>876</v>
      </c>
      <c r="D622" s="234" t="s">
        <v>140</v>
      </c>
      <c r="E622" s="235" t="s">
        <v>877</v>
      </c>
      <c r="F622" s="236" t="s">
        <v>878</v>
      </c>
      <c r="G622" s="237" t="s">
        <v>300</v>
      </c>
      <c r="H622" s="238">
        <v>2</v>
      </c>
      <c r="I622" s="239"/>
      <c r="J622" s="240">
        <f>ROUND(I622*H622,2)</f>
        <v>0</v>
      </c>
      <c r="K622" s="236" t="s">
        <v>811</v>
      </c>
      <c r="L622" s="45"/>
      <c r="M622" s="241" t="s">
        <v>1</v>
      </c>
      <c r="N622" s="242" t="s">
        <v>42</v>
      </c>
      <c r="O622" s="92"/>
      <c r="P622" s="243">
        <f>O622*H622</f>
        <v>0</v>
      </c>
      <c r="Q622" s="243">
        <v>0</v>
      </c>
      <c r="R622" s="243">
        <f>Q622*H622</f>
        <v>0</v>
      </c>
      <c r="S622" s="243">
        <v>0</v>
      </c>
      <c r="T622" s="244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45" t="s">
        <v>275</v>
      </c>
      <c r="AT622" s="245" t="s">
        <v>140</v>
      </c>
      <c r="AU622" s="245" t="s">
        <v>84</v>
      </c>
      <c r="AY622" s="18" t="s">
        <v>136</v>
      </c>
      <c r="BE622" s="246">
        <f>IF(N622="základní",J622,0)</f>
        <v>0</v>
      </c>
      <c r="BF622" s="246">
        <f>IF(N622="snížená",J622,0)</f>
        <v>0</v>
      </c>
      <c r="BG622" s="246">
        <f>IF(N622="zákl. přenesená",J622,0)</f>
        <v>0</v>
      </c>
      <c r="BH622" s="246">
        <f>IF(N622="sníž. přenesená",J622,0)</f>
        <v>0</v>
      </c>
      <c r="BI622" s="246">
        <f>IF(N622="nulová",J622,0)</f>
        <v>0</v>
      </c>
      <c r="BJ622" s="18" t="s">
        <v>113</v>
      </c>
      <c r="BK622" s="246">
        <f>ROUND(I622*H622,2)</f>
        <v>0</v>
      </c>
      <c r="BL622" s="18" t="s">
        <v>275</v>
      </c>
      <c r="BM622" s="245" t="s">
        <v>879</v>
      </c>
    </row>
    <row r="623" s="2" customFormat="1" ht="16.5" customHeight="1">
      <c r="A623" s="39"/>
      <c r="B623" s="40"/>
      <c r="C623" s="234" t="s">
        <v>880</v>
      </c>
      <c r="D623" s="234" t="s">
        <v>140</v>
      </c>
      <c r="E623" s="235" t="s">
        <v>881</v>
      </c>
      <c r="F623" s="236" t="s">
        <v>882</v>
      </c>
      <c r="G623" s="237" t="s">
        <v>300</v>
      </c>
      <c r="H623" s="238">
        <v>3</v>
      </c>
      <c r="I623" s="239"/>
      <c r="J623" s="240">
        <f>ROUND(I623*H623,2)</f>
        <v>0</v>
      </c>
      <c r="K623" s="236" t="s">
        <v>811</v>
      </c>
      <c r="L623" s="45"/>
      <c r="M623" s="241" t="s">
        <v>1</v>
      </c>
      <c r="N623" s="242" t="s">
        <v>42</v>
      </c>
      <c r="O623" s="92"/>
      <c r="P623" s="243">
        <f>O623*H623</f>
        <v>0</v>
      </c>
      <c r="Q623" s="243">
        <v>0</v>
      </c>
      <c r="R623" s="243">
        <f>Q623*H623</f>
        <v>0</v>
      </c>
      <c r="S623" s="243">
        <v>0</v>
      </c>
      <c r="T623" s="244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45" t="s">
        <v>275</v>
      </c>
      <c r="AT623" s="245" t="s">
        <v>140</v>
      </c>
      <c r="AU623" s="245" t="s">
        <v>84</v>
      </c>
      <c r="AY623" s="18" t="s">
        <v>136</v>
      </c>
      <c r="BE623" s="246">
        <f>IF(N623="základní",J623,0)</f>
        <v>0</v>
      </c>
      <c r="BF623" s="246">
        <f>IF(N623="snížená",J623,0)</f>
        <v>0</v>
      </c>
      <c r="BG623" s="246">
        <f>IF(N623="zákl. přenesená",J623,0)</f>
        <v>0</v>
      </c>
      <c r="BH623" s="246">
        <f>IF(N623="sníž. přenesená",J623,0)</f>
        <v>0</v>
      </c>
      <c r="BI623" s="246">
        <f>IF(N623="nulová",J623,0)</f>
        <v>0</v>
      </c>
      <c r="BJ623" s="18" t="s">
        <v>113</v>
      </c>
      <c r="BK623" s="246">
        <f>ROUND(I623*H623,2)</f>
        <v>0</v>
      </c>
      <c r="BL623" s="18" t="s">
        <v>275</v>
      </c>
      <c r="BM623" s="245" t="s">
        <v>883</v>
      </c>
    </row>
    <row r="624" s="2" customFormat="1" ht="16.5" customHeight="1">
      <c r="A624" s="39"/>
      <c r="B624" s="40"/>
      <c r="C624" s="234" t="s">
        <v>884</v>
      </c>
      <c r="D624" s="234" t="s">
        <v>140</v>
      </c>
      <c r="E624" s="235" t="s">
        <v>885</v>
      </c>
      <c r="F624" s="236" t="s">
        <v>886</v>
      </c>
      <c r="G624" s="237" t="s">
        <v>300</v>
      </c>
      <c r="H624" s="238">
        <v>1</v>
      </c>
      <c r="I624" s="239"/>
      <c r="J624" s="240">
        <f>ROUND(I624*H624,2)</f>
        <v>0</v>
      </c>
      <c r="K624" s="236" t="s">
        <v>811</v>
      </c>
      <c r="L624" s="45"/>
      <c r="M624" s="241" t="s">
        <v>1</v>
      </c>
      <c r="N624" s="242" t="s">
        <v>42</v>
      </c>
      <c r="O624" s="92"/>
      <c r="P624" s="243">
        <f>O624*H624</f>
        <v>0</v>
      </c>
      <c r="Q624" s="243">
        <v>0</v>
      </c>
      <c r="R624" s="243">
        <f>Q624*H624</f>
        <v>0</v>
      </c>
      <c r="S624" s="243">
        <v>0</v>
      </c>
      <c r="T624" s="244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45" t="s">
        <v>275</v>
      </c>
      <c r="AT624" s="245" t="s">
        <v>140</v>
      </c>
      <c r="AU624" s="245" t="s">
        <v>84</v>
      </c>
      <c r="AY624" s="18" t="s">
        <v>136</v>
      </c>
      <c r="BE624" s="246">
        <f>IF(N624="základní",J624,0)</f>
        <v>0</v>
      </c>
      <c r="BF624" s="246">
        <f>IF(N624="snížená",J624,0)</f>
        <v>0</v>
      </c>
      <c r="BG624" s="246">
        <f>IF(N624="zákl. přenesená",J624,0)</f>
        <v>0</v>
      </c>
      <c r="BH624" s="246">
        <f>IF(N624="sníž. přenesená",J624,0)</f>
        <v>0</v>
      </c>
      <c r="BI624" s="246">
        <f>IF(N624="nulová",J624,0)</f>
        <v>0</v>
      </c>
      <c r="BJ624" s="18" t="s">
        <v>113</v>
      </c>
      <c r="BK624" s="246">
        <f>ROUND(I624*H624,2)</f>
        <v>0</v>
      </c>
      <c r="BL624" s="18" t="s">
        <v>275</v>
      </c>
      <c r="BM624" s="245" t="s">
        <v>887</v>
      </c>
    </row>
    <row r="625" s="2" customFormat="1" ht="16.5" customHeight="1">
      <c r="A625" s="39"/>
      <c r="B625" s="40"/>
      <c r="C625" s="234" t="s">
        <v>888</v>
      </c>
      <c r="D625" s="234" t="s">
        <v>140</v>
      </c>
      <c r="E625" s="235" t="s">
        <v>889</v>
      </c>
      <c r="F625" s="236" t="s">
        <v>890</v>
      </c>
      <c r="G625" s="237" t="s">
        <v>300</v>
      </c>
      <c r="H625" s="238">
        <v>1</v>
      </c>
      <c r="I625" s="239"/>
      <c r="J625" s="240">
        <f>ROUND(I625*H625,2)</f>
        <v>0</v>
      </c>
      <c r="K625" s="236" t="s">
        <v>811</v>
      </c>
      <c r="L625" s="45"/>
      <c r="M625" s="241" t="s">
        <v>1</v>
      </c>
      <c r="N625" s="242" t="s">
        <v>42</v>
      </c>
      <c r="O625" s="92"/>
      <c r="P625" s="243">
        <f>O625*H625</f>
        <v>0</v>
      </c>
      <c r="Q625" s="243">
        <v>0</v>
      </c>
      <c r="R625" s="243">
        <f>Q625*H625</f>
        <v>0</v>
      </c>
      <c r="S625" s="243">
        <v>0</v>
      </c>
      <c r="T625" s="244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45" t="s">
        <v>275</v>
      </c>
      <c r="AT625" s="245" t="s">
        <v>140</v>
      </c>
      <c r="AU625" s="245" t="s">
        <v>84</v>
      </c>
      <c r="AY625" s="18" t="s">
        <v>136</v>
      </c>
      <c r="BE625" s="246">
        <f>IF(N625="základní",J625,0)</f>
        <v>0</v>
      </c>
      <c r="BF625" s="246">
        <f>IF(N625="snížená",J625,0)</f>
        <v>0</v>
      </c>
      <c r="BG625" s="246">
        <f>IF(N625="zákl. přenesená",J625,0)</f>
        <v>0</v>
      </c>
      <c r="BH625" s="246">
        <f>IF(N625="sníž. přenesená",J625,0)</f>
        <v>0</v>
      </c>
      <c r="BI625" s="246">
        <f>IF(N625="nulová",J625,0)</f>
        <v>0</v>
      </c>
      <c r="BJ625" s="18" t="s">
        <v>113</v>
      </c>
      <c r="BK625" s="246">
        <f>ROUND(I625*H625,2)</f>
        <v>0</v>
      </c>
      <c r="BL625" s="18" t="s">
        <v>275</v>
      </c>
      <c r="BM625" s="245" t="s">
        <v>891</v>
      </c>
    </row>
    <row r="626" s="2" customFormat="1" ht="16.5" customHeight="1">
      <c r="A626" s="39"/>
      <c r="B626" s="40"/>
      <c r="C626" s="234" t="s">
        <v>892</v>
      </c>
      <c r="D626" s="234" t="s">
        <v>140</v>
      </c>
      <c r="E626" s="235" t="s">
        <v>893</v>
      </c>
      <c r="F626" s="236" t="s">
        <v>894</v>
      </c>
      <c r="G626" s="237" t="s">
        <v>816</v>
      </c>
      <c r="H626" s="238">
        <v>1</v>
      </c>
      <c r="I626" s="239"/>
      <c r="J626" s="240">
        <f>ROUND(I626*H626,2)</f>
        <v>0</v>
      </c>
      <c r="K626" s="236" t="s">
        <v>811</v>
      </c>
      <c r="L626" s="45"/>
      <c r="M626" s="241" t="s">
        <v>1</v>
      </c>
      <c r="N626" s="242" t="s">
        <v>42</v>
      </c>
      <c r="O626" s="92"/>
      <c r="P626" s="243">
        <f>O626*H626</f>
        <v>0</v>
      </c>
      <c r="Q626" s="243">
        <v>0</v>
      </c>
      <c r="R626" s="243">
        <f>Q626*H626</f>
        <v>0</v>
      </c>
      <c r="S626" s="243">
        <v>0</v>
      </c>
      <c r="T626" s="244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45" t="s">
        <v>275</v>
      </c>
      <c r="AT626" s="245" t="s">
        <v>140</v>
      </c>
      <c r="AU626" s="245" t="s">
        <v>84</v>
      </c>
      <c r="AY626" s="18" t="s">
        <v>136</v>
      </c>
      <c r="BE626" s="246">
        <f>IF(N626="základní",J626,0)</f>
        <v>0</v>
      </c>
      <c r="BF626" s="246">
        <f>IF(N626="snížená",J626,0)</f>
        <v>0</v>
      </c>
      <c r="BG626" s="246">
        <f>IF(N626="zákl. přenesená",J626,0)</f>
        <v>0</v>
      </c>
      <c r="BH626" s="246">
        <f>IF(N626="sníž. přenesená",J626,0)</f>
        <v>0</v>
      </c>
      <c r="BI626" s="246">
        <f>IF(N626="nulová",J626,0)</f>
        <v>0</v>
      </c>
      <c r="BJ626" s="18" t="s">
        <v>113</v>
      </c>
      <c r="BK626" s="246">
        <f>ROUND(I626*H626,2)</f>
        <v>0</v>
      </c>
      <c r="BL626" s="18" t="s">
        <v>275</v>
      </c>
      <c r="BM626" s="245" t="s">
        <v>895</v>
      </c>
    </row>
    <row r="627" s="2" customFormat="1" ht="24.15" customHeight="1">
      <c r="A627" s="39"/>
      <c r="B627" s="40"/>
      <c r="C627" s="234" t="s">
        <v>896</v>
      </c>
      <c r="D627" s="234" t="s">
        <v>140</v>
      </c>
      <c r="E627" s="235" t="s">
        <v>897</v>
      </c>
      <c r="F627" s="236" t="s">
        <v>898</v>
      </c>
      <c r="G627" s="237" t="s">
        <v>816</v>
      </c>
      <c r="H627" s="238">
        <v>1</v>
      </c>
      <c r="I627" s="239"/>
      <c r="J627" s="240">
        <f>ROUND(I627*H627,2)</f>
        <v>0</v>
      </c>
      <c r="K627" s="236" t="s">
        <v>811</v>
      </c>
      <c r="L627" s="45"/>
      <c r="M627" s="247" t="s">
        <v>1</v>
      </c>
      <c r="N627" s="248" t="s">
        <v>42</v>
      </c>
      <c r="O627" s="249"/>
      <c r="P627" s="250">
        <f>O627*H627</f>
        <v>0</v>
      </c>
      <c r="Q627" s="250">
        <v>0</v>
      </c>
      <c r="R627" s="250">
        <f>Q627*H627</f>
        <v>0</v>
      </c>
      <c r="S627" s="250">
        <v>0</v>
      </c>
      <c r="T627" s="251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45" t="s">
        <v>275</v>
      </c>
      <c r="AT627" s="245" t="s">
        <v>140</v>
      </c>
      <c r="AU627" s="245" t="s">
        <v>84</v>
      </c>
      <c r="AY627" s="18" t="s">
        <v>136</v>
      </c>
      <c r="BE627" s="246">
        <f>IF(N627="základní",J627,0)</f>
        <v>0</v>
      </c>
      <c r="BF627" s="246">
        <f>IF(N627="snížená",J627,0)</f>
        <v>0</v>
      </c>
      <c r="BG627" s="246">
        <f>IF(N627="zákl. přenesená",J627,0)</f>
        <v>0</v>
      </c>
      <c r="BH627" s="246">
        <f>IF(N627="sníž. přenesená",J627,0)</f>
        <v>0</v>
      </c>
      <c r="BI627" s="246">
        <f>IF(N627="nulová",J627,0)</f>
        <v>0</v>
      </c>
      <c r="BJ627" s="18" t="s">
        <v>113</v>
      </c>
      <c r="BK627" s="246">
        <f>ROUND(I627*H627,2)</f>
        <v>0</v>
      </c>
      <c r="BL627" s="18" t="s">
        <v>275</v>
      </c>
      <c r="BM627" s="245" t="s">
        <v>899</v>
      </c>
    </row>
    <row r="628" s="2" customFormat="1" ht="6.96" customHeight="1">
      <c r="A628" s="39"/>
      <c r="B628" s="67"/>
      <c r="C628" s="68"/>
      <c r="D628" s="68"/>
      <c r="E628" s="68"/>
      <c r="F628" s="68"/>
      <c r="G628" s="68"/>
      <c r="H628" s="68"/>
      <c r="I628" s="68"/>
      <c r="J628" s="68"/>
      <c r="K628" s="68"/>
      <c r="L628" s="45"/>
      <c r="M628" s="39"/>
      <c r="O628" s="39"/>
      <c r="P628" s="39"/>
      <c r="Q628" s="39"/>
      <c r="R628" s="39"/>
      <c r="S628" s="39"/>
      <c r="T628" s="39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</row>
  </sheetData>
  <sheetProtection sheet="1" autoFilter="0" formatColumns="0" formatRows="0" objects="1" scenarios="1" spinCount="100000" saltValue="3h2iOPmN3Pq7mBl+xdn5Z27Cu0RbNAN0/7hN5BvV48lz2wn34ccR8EBVa+iqoNVFrmB/a6BCl8pzyGMGuwifQQ==" hashValue="Vy+9gJy3ieSlGWtEllEuDsEMvFjylANQAgE3LTMExRI+6Y6Jftq+EdPnMR4mtzJBP7bndoET+vzyM5CDuLhxQQ==" algorithmName="SHA-512" password="CC35"/>
  <autoFilter ref="C146:K627"/>
  <mergeCells count="14">
    <mergeCell ref="E7:H7"/>
    <mergeCell ref="E9:H9"/>
    <mergeCell ref="E18:H18"/>
    <mergeCell ref="E27:H27"/>
    <mergeCell ref="E85:H85"/>
    <mergeCell ref="E87:H87"/>
    <mergeCell ref="D121:F121"/>
    <mergeCell ref="D122:F122"/>
    <mergeCell ref="D123:F123"/>
    <mergeCell ref="D124:F124"/>
    <mergeCell ref="D125:F125"/>
    <mergeCell ref="E137:H137"/>
    <mergeCell ref="E139:H13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Stavební úpravy řadového městského domu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900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34</v>
      </c>
      <c r="G12" s="39"/>
      <c r="H12" s="39"/>
      <c r="I12" s="141" t="s">
        <v>22</v>
      </c>
      <c r="J12" s="145" t="str">
        <f>'Rekapitulace stavby'!AN8</f>
        <v>30. 12. 2024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Dětský domov Polička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Ing. Milan Beneš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98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99</v>
      </c>
      <c r="E31" s="39"/>
      <c r="F31" s="39"/>
      <c r="G31" s="39"/>
      <c r="H31" s="39"/>
      <c r="I31" s="39"/>
      <c r="J31" s="151">
        <f>J117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36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38</v>
      </c>
      <c r="G34" s="39"/>
      <c r="H34" s="39"/>
      <c r="I34" s="155" t="s">
        <v>37</v>
      </c>
      <c r="J34" s="155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40</v>
      </c>
      <c r="E35" s="141" t="s">
        <v>41</v>
      </c>
      <c r="F35" s="157">
        <f>ROUND((SUM(BE117:BE124) + SUM(BE144:BE301)),  2)</f>
        <v>0</v>
      </c>
      <c r="G35" s="39"/>
      <c r="H35" s="39"/>
      <c r="I35" s="158">
        <v>0.20999999999999999</v>
      </c>
      <c r="J35" s="157">
        <f>ROUND(((SUM(BE117:BE124) + SUM(BE144:BE301))*I35),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42</v>
      </c>
      <c r="F36" s="157">
        <f>ROUND((SUM(BF117:BF124) + SUM(BF144:BF301)),  2)</f>
        <v>0</v>
      </c>
      <c r="G36" s="39"/>
      <c r="H36" s="39"/>
      <c r="I36" s="158">
        <v>0.12</v>
      </c>
      <c r="J36" s="157">
        <f>ROUND(((SUM(BF117:BF124) + SUM(BF144:BF301))*I36),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7">
        <f>ROUND((SUM(BG117:BG124) + SUM(BG144:BG301)),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44</v>
      </c>
      <c r="F38" s="157">
        <f>ROUND((SUM(BH117:BH124) + SUM(BH144:BH301)),  2)</f>
        <v>0</v>
      </c>
      <c r="G38" s="39"/>
      <c r="H38" s="39"/>
      <c r="I38" s="158">
        <v>0.12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45</v>
      </c>
      <c r="F39" s="157">
        <f>ROUND((SUM(BI117:BI124) + SUM(BI144:BI301)),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46</v>
      </c>
      <c r="E41" s="161"/>
      <c r="F41" s="161"/>
      <c r="G41" s="162" t="s">
        <v>47</v>
      </c>
      <c r="H41" s="163" t="s">
        <v>48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49</v>
      </c>
      <c r="E50" s="167"/>
      <c r="F50" s="167"/>
      <c r="G50" s="166" t="s">
        <v>50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51</v>
      </c>
      <c r="E61" s="169"/>
      <c r="F61" s="170" t="s">
        <v>52</v>
      </c>
      <c r="G61" s="168" t="s">
        <v>51</v>
      </c>
      <c r="H61" s="169"/>
      <c r="I61" s="169"/>
      <c r="J61" s="171" t="s">
        <v>52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53</v>
      </c>
      <c r="E65" s="172"/>
      <c r="F65" s="172"/>
      <c r="G65" s="166" t="s">
        <v>54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51</v>
      </c>
      <c r="E76" s="169"/>
      <c r="F76" s="170" t="s">
        <v>52</v>
      </c>
      <c r="G76" s="168" t="s">
        <v>51</v>
      </c>
      <c r="H76" s="169"/>
      <c r="I76" s="169"/>
      <c r="J76" s="171" t="s">
        <v>52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Stavební úpravy řadového městského domu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TZB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30. 12. 2024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Dětský domov Polička</v>
      </c>
      <c r="G91" s="41"/>
      <c r="H91" s="41"/>
      <c r="I91" s="33" t="s">
        <v>30</v>
      </c>
      <c r="J91" s="37" t="str">
        <f>E21</f>
        <v>Ing. Milan Beneš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101</v>
      </c>
      <c r="D94" s="179"/>
      <c r="E94" s="179"/>
      <c r="F94" s="179"/>
      <c r="G94" s="179"/>
      <c r="H94" s="179"/>
      <c r="I94" s="179"/>
      <c r="J94" s="180" t="s">
        <v>102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103</v>
      </c>
      <c r="D96" s="41"/>
      <c r="E96" s="41"/>
      <c r="F96" s="41"/>
      <c r="G96" s="41"/>
      <c r="H96" s="41"/>
      <c r="I96" s="41"/>
      <c r="J96" s="111">
        <f>J144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2"/>
      <c r="C97" s="183"/>
      <c r="D97" s="184" t="s">
        <v>169</v>
      </c>
      <c r="E97" s="185"/>
      <c r="F97" s="185"/>
      <c r="G97" s="185"/>
      <c r="H97" s="185"/>
      <c r="I97" s="185"/>
      <c r="J97" s="186">
        <f>J145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170</v>
      </c>
      <c r="E98" s="191"/>
      <c r="F98" s="191"/>
      <c r="G98" s="191"/>
      <c r="H98" s="191"/>
      <c r="I98" s="191"/>
      <c r="J98" s="192">
        <f>J146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901</v>
      </c>
      <c r="E99" s="191"/>
      <c r="F99" s="191"/>
      <c r="G99" s="191"/>
      <c r="H99" s="191"/>
      <c r="I99" s="191"/>
      <c r="J99" s="192">
        <f>J157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902</v>
      </c>
      <c r="E100" s="191"/>
      <c r="F100" s="191"/>
      <c r="G100" s="191"/>
      <c r="H100" s="191"/>
      <c r="I100" s="191"/>
      <c r="J100" s="192">
        <f>J160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903</v>
      </c>
      <c r="E101" s="191"/>
      <c r="F101" s="191"/>
      <c r="G101" s="191"/>
      <c r="H101" s="191"/>
      <c r="I101" s="191"/>
      <c r="J101" s="192">
        <f>J164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2"/>
      <c r="C102" s="183"/>
      <c r="D102" s="184" t="s">
        <v>176</v>
      </c>
      <c r="E102" s="185"/>
      <c r="F102" s="185"/>
      <c r="G102" s="185"/>
      <c r="H102" s="185"/>
      <c r="I102" s="185"/>
      <c r="J102" s="186">
        <f>J170</f>
        <v>0</v>
      </c>
      <c r="K102" s="183"/>
      <c r="L102" s="18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8"/>
      <c r="C103" s="189"/>
      <c r="D103" s="190" t="s">
        <v>904</v>
      </c>
      <c r="E103" s="191"/>
      <c r="F103" s="191"/>
      <c r="G103" s="191"/>
      <c r="H103" s="191"/>
      <c r="I103" s="191"/>
      <c r="J103" s="192">
        <f>J171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8"/>
      <c r="C104" s="189"/>
      <c r="D104" s="190" t="s">
        <v>905</v>
      </c>
      <c r="E104" s="191"/>
      <c r="F104" s="191"/>
      <c r="G104" s="191"/>
      <c r="H104" s="191"/>
      <c r="I104" s="191"/>
      <c r="J104" s="192">
        <f>J178</f>
        <v>0</v>
      </c>
      <c r="K104" s="189"/>
      <c r="L104" s="19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8"/>
      <c r="C105" s="189"/>
      <c r="D105" s="190" t="s">
        <v>906</v>
      </c>
      <c r="E105" s="191"/>
      <c r="F105" s="191"/>
      <c r="G105" s="191"/>
      <c r="H105" s="191"/>
      <c r="I105" s="191"/>
      <c r="J105" s="192">
        <f>J194</f>
        <v>0</v>
      </c>
      <c r="K105" s="189"/>
      <c r="L105" s="19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8"/>
      <c r="C106" s="189"/>
      <c r="D106" s="190" t="s">
        <v>907</v>
      </c>
      <c r="E106" s="191"/>
      <c r="F106" s="191"/>
      <c r="G106" s="191"/>
      <c r="H106" s="191"/>
      <c r="I106" s="191"/>
      <c r="J106" s="192">
        <f>J206</f>
        <v>0</v>
      </c>
      <c r="K106" s="189"/>
      <c r="L106" s="19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8"/>
      <c r="C107" s="189"/>
      <c r="D107" s="190" t="s">
        <v>908</v>
      </c>
      <c r="E107" s="191"/>
      <c r="F107" s="191"/>
      <c r="G107" s="191"/>
      <c r="H107" s="191"/>
      <c r="I107" s="191"/>
      <c r="J107" s="192">
        <f>J217</f>
        <v>0</v>
      </c>
      <c r="K107" s="189"/>
      <c r="L107" s="19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8"/>
      <c r="C108" s="189"/>
      <c r="D108" s="190" t="s">
        <v>909</v>
      </c>
      <c r="E108" s="191"/>
      <c r="F108" s="191"/>
      <c r="G108" s="191"/>
      <c r="H108" s="191"/>
      <c r="I108" s="191"/>
      <c r="J108" s="192">
        <f>J226</f>
        <v>0</v>
      </c>
      <c r="K108" s="189"/>
      <c r="L108" s="19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8"/>
      <c r="C109" s="189"/>
      <c r="D109" s="190" t="s">
        <v>910</v>
      </c>
      <c r="E109" s="191"/>
      <c r="F109" s="191"/>
      <c r="G109" s="191"/>
      <c r="H109" s="191"/>
      <c r="I109" s="191"/>
      <c r="J109" s="192">
        <f>J241</f>
        <v>0</v>
      </c>
      <c r="K109" s="189"/>
      <c r="L109" s="19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8"/>
      <c r="C110" s="189"/>
      <c r="D110" s="190" t="s">
        <v>911</v>
      </c>
      <c r="E110" s="191"/>
      <c r="F110" s="191"/>
      <c r="G110" s="191"/>
      <c r="H110" s="191"/>
      <c r="I110" s="191"/>
      <c r="J110" s="192">
        <f>J255</f>
        <v>0</v>
      </c>
      <c r="K110" s="189"/>
      <c r="L110" s="19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8"/>
      <c r="C111" s="189"/>
      <c r="D111" s="190" t="s">
        <v>912</v>
      </c>
      <c r="E111" s="191"/>
      <c r="F111" s="191"/>
      <c r="G111" s="191"/>
      <c r="H111" s="191"/>
      <c r="I111" s="191"/>
      <c r="J111" s="192">
        <f>J269</f>
        <v>0</v>
      </c>
      <c r="K111" s="189"/>
      <c r="L111" s="19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8"/>
      <c r="C112" s="189"/>
      <c r="D112" s="190" t="s">
        <v>179</v>
      </c>
      <c r="E112" s="191"/>
      <c r="F112" s="191"/>
      <c r="G112" s="191"/>
      <c r="H112" s="191"/>
      <c r="I112" s="191"/>
      <c r="J112" s="192">
        <f>J274</f>
        <v>0</v>
      </c>
      <c r="K112" s="189"/>
      <c r="L112" s="19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82"/>
      <c r="C113" s="183"/>
      <c r="D113" s="184" t="s">
        <v>913</v>
      </c>
      <c r="E113" s="185"/>
      <c r="F113" s="185"/>
      <c r="G113" s="185"/>
      <c r="H113" s="185"/>
      <c r="I113" s="185"/>
      <c r="J113" s="186">
        <f>J294</f>
        <v>0</v>
      </c>
      <c r="K113" s="183"/>
      <c r="L113" s="187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88"/>
      <c r="C114" s="189"/>
      <c r="D114" s="190" t="s">
        <v>914</v>
      </c>
      <c r="E114" s="191"/>
      <c r="F114" s="191"/>
      <c r="G114" s="191"/>
      <c r="H114" s="191"/>
      <c r="I114" s="191"/>
      <c r="J114" s="192">
        <f>J295</f>
        <v>0</v>
      </c>
      <c r="K114" s="189"/>
      <c r="L114" s="19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9.28" customHeight="1">
      <c r="A117" s="39"/>
      <c r="B117" s="40"/>
      <c r="C117" s="181" t="s">
        <v>111</v>
      </c>
      <c r="D117" s="41"/>
      <c r="E117" s="41"/>
      <c r="F117" s="41"/>
      <c r="G117" s="41"/>
      <c r="H117" s="41"/>
      <c r="I117" s="41"/>
      <c r="J117" s="194">
        <f>ROUND(J118 + J119 + J120 + J121 + J122 + J123,2)</f>
        <v>0</v>
      </c>
      <c r="K117" s="41"/>
      <c r="L117" s="64"/>
      <c r="N117" s="195" t="s">
        <v>40</v>
      </c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8" customHeight="1">
      <c r="A118" s="39"/>
      <c r="B118" s="40"/>
      <c r="C118" s="41"/>
      <c r="D118" s="196" t="s">
        <v>112</v>
      </c>
      <c r="E118" s="197"/>
      <c r="F118" s="197"/>
      <c r="G118" s="41"/>
      <c r="H118" s="41"/>
      <c r="I118" s="41"/>
      <c r="J118" s="198">
        <v>0</v>
      </c>
      <c r="K118" s="41"/>
      <c r="L118" s="199"/>
      <c r="M118" s="200"/>
      <c r="N118" s="201" t="s">
        <v>42</v>
      </c>
      <c r="O118" s="200"/>
      <c r="P118" s="200"/>
      <c r="Q118" s="200"/>
      <c r="R118" s="200"/>
      <c r="S118" s="202"/>
      <c r="T118" s="202"/>
      <c r="U118" s="202"/>
      <c r="V118" s="202"/>
      <c r="W118" s="202"/>
      <c r="X118" s="202"/>
      <c r="Y118" s="202"/>
      <c r="Z118" s="202"/>
      <c r="AA118" s="202"/>
      <c r="AB118" s="202"/>
      <c r="AC118" s="202"/>
      <c r="AD118" s="202"/>
      <c r="AE118" s="202"/>
      <c r="AF118" s="200"/>
      <c r="AG118" s="200"/>
      <c r="AH118" s="200"/>
      <c r="AI118" s="200"/>
      <c r="AJ118" s="200"/>
      <c r="AK118" s="200"/>
      <c r="AL118" s="200"/>
      <c r="AM118" s="200"/>
      <c r="AN118" s="200"/>
      <c r="AO118" s="200"/>
      <c r="AP118" s="200"/>
      <c r="AQ118" s="200"/>
      <c r="AR118" s="200"/>
      <c r="AS118" s="200"/>
      <c r="AT118" s="200"/>
      <c r="AU118" s="200"/>
      <c r="AV118" s="200"/>
      <c r="AW118" s="200"/>
      <c r="AX118" s="200"/>
      <c r="AY118" s="203" t="s">
        <v>82</v>
      </c>
      <c r="AZ118" s="200"/>
      <c r="BA118" s="200"/>
      <c r="BB118" s="200"/>
      <c r="BC118" s="200"/>
      <c r="BD118" s="200"/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203" t="s">
        <v>113</v>
      </c>
      <c r="BK118" s="200"/>
      <c r="BL118" s="200"/>
      <c r="BM118" s="200"/>
    </row>
    <row r="119" s="2" customFormat="1" ht="18" customHeight="1">
      <c r="A119" s="39"/>
      <c r="B119" s="40"/>
      <c r="C119" s="41"/>
      <c r="D119" s="196" t="s">
        <v>114</v>
      </c>
      <c r="E119" s="197"/>
      <c r="F119" s="197"/>
      <c r="G119" s="41"/>
      <c r="H119" s="41"/>
      <c r="I119" s="41"/>
      <c r="J119" s="198">
        <v>0</v>
      </c>
      <c r="K119" s="41"/>
      <c r="L119" s="199"/>
      <c r="M119" s="200"/>
      <c r="N119" s="201" t="s">
        <v>42</v>
      </c>
      <c r="O119" s="200"/>
      <c r="P119" s="200"/>
      <c r="Q119" s="200"/>
      <c r="R119" s="200"/>
      <c r="S119" s="202"/>
      <c r="T119" s="202"/>
      <c r="U119" s="202"/>
      <c r="V119" s="202"/>
      <c r="W119" s="202"/>
      <c r="X119" s="202"/>
      <c r="Y119" s="202"/>
      <c r="Z119" s="202"/>
      <c r="AA119" s="202"/>
      <c r="AB119" s="202"/>
      <c r="AC119" s="202"/>
      <c r="AD119" s="202"/>
      <c r="AE119" s="202"/>
      <c r="AF119" s="200"/>
      <c r="AG119" s="200"/>
      <c r="AH119" s="200"/>
      <c r="AI119" s="200"/>
      <c r="AJ119" s="200"/>
      <c r="AK119" s="200"/>
      <c r="AL119" s="200"/>
      <c r="AM119" s="200"/>
      <c r="AN119" s="200"/>
      <c r="AO119" s="200"/>
      <c r="AP119" s="200"/>
      <c r="AQ119" s="200"/>
      <c r="AR119" s="200"/>
      <c r="AS119" s="200"/>
      <c r="AT119" s="200"/>
      <c r="AU119" s="200"/>
      <c r="AV119" s="200"/>
      <c r="AW119" s="200"/>
      <c r="AX119" s="200"/>
      <c r="AY119" s="203" t="s">
        <v>82</v>
      </c>
      <c r="AZ119" s="200"/>
      <c r="BA119" s="200"/>
      <c r="BB119" s="200"/>
      <c r="BC119" s="200"/>
      <c r="BD119" s="200"/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203" t="s">
        <v>113</v>
      </c>
      <c r="BK119" s="200"/>
      <c r="BL119" s="200"/>
      <c r="BM119" s="200"/>
    </row>
    <row r="120" s="2" customFormat="1" ht="18" customHeight="1">
      <c r="A120" s="39"/>
      <c r="B120" s="40"/>
      <c r="C120" s="41"/>
      <c r="D120" s="196" t="s">
        <v>115</v>
      </c>
      <c r="E120" s="197"/>
      <c r="F120" s="197"/>
      <c r="G120" s="41"/>
      <c r="H120" s="41"/>
      <c r="I120" s="41"/>
      <c r="J120" s="198">
        <v>0</v>
      </c>
      <c r="K120" s="41"/>
      <c r="L120" s="199"/>
      <c r="M120" s="200"/>
      <c r="N120" s="201" t="s">
        <v>42</v>
      </c>
      <c r="O120" s="200"/>
      <c r="P120" s="200"/>
      <c r="Q120" s="200"/>
      <c r="R120" s="200"/>
      <c r="S120" s="202"/>
      <c r="T120" s="202"/>
      <c r="U120" s="202"/>
      <c r="V120" s="202"/>
      <c r="W120" s="202"/>
      <c r="X120" s="202"/>
      <c r="Y120" s="202"/>
      <c r="Z120" s="202"/>
      <c r="AA120" s="202"/>
      <c r="AB120" s="202"/>
      <c r="AC120" s="202"/>
      <c r="AD120" s="202"/>
      <c r="AE120" s="202"/>
      <c r="AF120" s="200"/>
      <c r="AG120" s="200"/>
      <c r="AH120" s="200"/>
      <c r="AI120" s="200"/>
      <c r="AJ120" s="200"/>
      <c r="AK120" s="200"/>
      <c r="AL120" s="200"/>
      <c r="AM120" s="200"/>
      <c r="AN120" s="200"/>
      <c r="AO120" s="200"/>
      <c r="AP120" s="200"/>
      <c r="AQ120" s="200"/>
      <c r="AR120" s="200"/>
      <c r="AS120" s="200"/>
      <c r="AT120" s="200"/>
      <c r="AU120" s="200"/>
      <c r="AV120" s="200"/>
      <c r="AW120" s="200"/>
      <c r="AX120" s="200"/>
      <c r="AY120" s="203" t="s">
        <v>82</v>
      </c>
      <c r="AZ120" s="200"/>
      <c r="BA120" s="200"/>
      <c r="BB120" s="200"/>
      <c r="BC120" s="200"/>
      <c r="BD120" s="200"/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203" t="s">
        <v>113</v>
      </c>
      <c r="BK120" s="200"/>
      <c r="BL120" s="200"/>
      <c r="BM120" s="200"/>
    </row>
    <row r="121" s="2" customFormat="1" ht="18" customHeight="1">
      <c r="A121" s="39"/>
      <c r="B121" s="40"/>
      <c r="C121" s="41"/>
      <c r="D121" s="196" t="s">
        <v>116</v>
      </c>
      <c r="E121" s="197"/>
      <c r="F121" s="197"/>
      <c r="G121" s="41"/>
      <c r="H121" s="41"/>
      <c r="I121" s="41"/>
      <c r="J121" s="198">
        <v>0</v>
      </c>
      <c r="K121" s="41"/>
      <c r="L121" s="199"/>
      <c r="M121" s="200"/>
      <c r="N121" s="201" t="s">
        <v>42</v>
      </c>
      <c r="O121" s="200"/>
      <c r="P121" s="200"/>
      <c r="Q121" s="200"/>
      <c r="R121" s="200"/>
      <c r="S121" s="202"/>
      <c r="T121" s="202"/>
      <c r="U121" s="202"/>
      <c r="V121" s="202"/>
      <c r="W121" s="202"/>
      <c r="X121" s="202"/>
      <c r="Y121" s="202"/>
      <c r="Z121" s="202"/>
      <c r="AA121" s="202"/>
      <c r="AB121" s="202"/>
      <c r="AC121" s="202"/>
      <c r="AD121" s="202"/>
      <c r="AE121" s="202"/>
      <c r="AF121" s="200"/>
      <c r="AG121" s="200"/>
      <c r="AH121" s="200"/>
      <c r="AI121" s="200"/>
      <c r="AJ121" s="200"/>
      <c r="AK121" s="200"/>
      <c r="AL121" s="200"/>
      <c r="AM121" s="200"/>
      <c r="AN121" s="200"/>
      <c r="AO121" s="200"/>
      <c r="AP121" s="200"/>
      <c r="AQ121" s="200"/>
      <c r="AR121" s="200"/>
      <c r="AS121" s="200"/>
      <c r="AT121" s="200"/>
      <c r="AU121" s="200"/>
      <c r="AV121" s="200"/>
      <c r="AW121" s="200"/>
      <c r="AX121" s="200"/>
      <c r="AY121" s="203" t="s">
        <v>82</v>
      </c>
      <c r="AZ121" s="200"/>
      <c r="BA121" s="200"/>
      <c r="BB121" s="200"/>
      <c r="BC121" s="200"/>
      <c r="BD121" s="200"/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203" t="s">
        <v>113</v>
      </c>
      <c r="BK121" s="200"/>
      <c r="BL121" s="200"/>
      <c r="BM121" s="200"/>
    </row>
    <row r="122" s="2" customFormat="1" ht="18" customHeight="1">
      <c r="A122" s="39"/>
      <c r="B122" s="40"/>
      <c r="C122" s="41"/>
      <c r="D122" s="196" t="s">
        <v>117</v>
      </c>
      <c r="E122" s="197"/>
      <c r="F122" s="197"/>
      <c r="G122" s="41"/>
      <c r="H122" s="41"/>
      <c r="I122" s="41"/>
      <c r="J122" s="198">
        <v>0</v>
      </c>
      <c r="K122" s="41"/>
      <c r="L122" s="199"/>
      <c r="M122" s="200"/>
      <c r="N122" s="201" t="s">
        <v>42</v>
      </c>
      <c r="O122" s="200"/>
      <c r="P122" s="200"/>
      <c r="Q122" s="200"/>
      <c r="R122" s="200"/>
      <c r="S122" s="202"/>
      <c r="T122" s="202"/>
      <c r="U122" s="202"/>
      <c r="V122" s="202"/>
      <c r="W122" s="202"/>
      <c r="X122" s="202"/>
      <c r="Y122" s="202"/>
      <c r="Z122" s="202"/>
      <c r="AA122" s="202"/>
      <c r="AB122" s="202"/>
      <c r="AC122" s="202"/>
      <c r="AD122" s="202"/>
      <c r="AE122" s="202"/>
      <c r="AF122" s="200"/>
      <c r="AG122" s="200"/>
      <c r="AH122" s="200"/>
      <c r="AI122" s="200"/>
      <c r="AJ122" s="200"/>
      <c r="AK122" s="200"/>
      <c r="AL122" s="200"/>
      <c r="AM122" s="200"/>
      <c r="AN122" s="200"/>
      <c r="AO122" s="200"/>
      <c r="AP122" s="200"/>
      <c r="AQ122" s="200"/>
      <c r="AR122" s="200"/>
      <c r="AS122" s="200"/>
      <c r="AT122" s="200"/>
      <c r="AU122" s="200"/>
      <c r="AV122" s="200"/>
      <c r="AW122" s="200"/>
      <c r="AX122" s="200"/>
      <c r="AY122" s="203" t="s">
        <v>82</v>
      </c>
      <c r="AZ122" s="200"/>
      <c r="BA122" s="200"/>
      <c r="BB122" s="200"/>
      <c r="BC122" s="200"/>
      <c r="BD122" s="200"/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203" t="s">
        <v>113</v>
      </c>
      <c r="BK122" s="200"/>
      <c r="BL122" s="200"/>
      <c r="BM122" s="200"/>
    </row>
    <row r="123" s="2" customFormat="1" ht="18" customHeight="1">
      <c r="A123" s="39"/>
      <c r="B123" s="40"/>
      <c r="C123" s="41"/>
      <c r="D123" s="197" t="s">
        <v>118</v>
      </c>
      <c r="E123" s="41"/>
      <c r="F123" s="41"/>
      <c r="G123" s="41"/>
      <c r="H123" s="41"/>
      <c r="I123" s="41"/>
      <c r="J123" s="198">
        <f>ROUND(J30*T123,2)</f>
        <v>0</v>
      </c>
      <c r="K123" s="41"/>
      <c r="L123" s="199"/>
      <c r="M123" s="200"/>
      <c r="N123" s="201" t="s">
        <v>42</v>
      </c>
      <c r="O123" s="200"/>
      <c r="P123" s="200"/>
      <c r="Q123" s="200"/>
      <c r="R123" s="200"/>
      <c r="S123" s="202"/>
      <c r="T123" s="202"/>
      <c r="U123" s="202"/>
      <c r="V123" s="202"/>
      <c r="W123" s="202"/>
      <c r="X123" s="202"/>
      <c r="Y123" s="202"/>
      <c r="Z123" s="202"/>
      <c r="AA123" s="202"/>
      <c r="AB123" s="202"/>
      <c r="AC123" s="202"/>
      <c r="AD123" s="202"/>
      <c r="AE123" s="202"/>
      <c r="AF123" s="200"/>
      <c r="AG123" s="200"/>
      <c r="AH123" s="200"/>
      <c r="AI123" s="200"/>
      <c r="AJ123" s="200"/>
      <c r="AK123" s="200"/>
      <c r="AL123" s="200"/>
      <c r="AM123" s="200"/>
      <c r="AN123" s="200"/>
      <c r="AO123" s="200"/>
      <c r="AP123" s="200"/>
      <c r="AQ123" s="200"/>
      <c r="AR123" s="200"/>
      <c r="AS123" s="200"/>
      <c r="AT123" s="200"/>
      <c r="AU123" s="200"/>
      <c r="AV123" s="200"/>
      <c r="AW123" s="200"/>
      <c r="AX123" s="200"/>
      <c r="AY123" s="203" t="s">
        <v>119</v>
      </c>
      <c r="AZ123" s="200"/>
      <c r="BA123" s="200"/>
      <c r="BB123" s="200"/>
      <c r="BC123" s="200"/>
      <c r="BD123" s="200"/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03" t="s">
        <v>113</v>
      </c>
      <c r="BK123" s="200"/>
      <c r="BL123" s="200"/>
      <c r="BM123" s="200"/>
    </row>
    <row r="124" s="2" customForma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9.28" customHeight="1">
      <c r="A125" s="39"/>
      <c r="B125" s="40"/>
      <c r="C125" s="205" t="s">
        <v>120</v>
      </c>
      <c r="D125" s="179"/>
      <c r="E125" s="179"/>
      <c r="F125" s="179"/>
      <c r="G125" s="179"/>
      <c r="H125" s="179"/>
      <c r="I125" s="179"/>
      <c r="J125" s="206">
        <f>ROUND(J96+J117,2)</f>
        <v>0</v>
      </c>
      <c r="K125" s="179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68"/>
      <c r="J126" s="68"/>
      <c r="K126" s="68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30" s="2" customFormat="1" ht="6.96" customHeight="1">
      <c r="A130" s="39"/>
      <c r="B130" s="69"/>
      <c r="C130" s="70"/>
      <c r="D130" s="70"/>
      <c r="E130" s="70"/>
      <c r="F130" s="70"/>
      <c r="G130" s="70"/>
      <c r="H130" s="70"/>
      <c r="I130" s="70"/>
      <c r="J130" s="70"/>
      <c r="K130" s="70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4.96" customHeight="1">
      <c r="A131" s="39"/>
      <c r="B131" s="40"/>
      <c r="C131" s="24" t="s">
        <v>121</v>
      </c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16</v>
      </c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177" t="str">
        <f>E7</f>
        <v>Stavební úpravy řadového městského domu</v>
      </c>
      <c r="F134" s="33"/>
      <c r="G134" s="33"/>
      <c r="H134" s="33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96</v>
      </c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6.5" customHeight="1">
      <c r="A136" s="39"/>
      <c r="B136" s="40"/>
      <c r="C136" s="41"/>
      <c r="D136" s="41"/>
      <c r="E136" s="77" t="str">
        <f>E9</f>
        <v>02 - TZB</v>
      </c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20</v>
      </c>
      <c r="D138" s="41"/>
      <c r="E138" s="41"/>
      <c r="F138" s="28" t="str">
        <f>F12</f>
        <v xml:space="preserve"> </v>
      </c>
      <c r="G138" s="41"/>
      <c r="H138" s="41"/>
      <c r="I138" s="33" t="s">
        <v>22</v>
      </c>
      <c r="J138" s="80" t="str">
        <f>IF(J12="","",J12)</f>
        <v>30. 12. 2024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24</v>
      </c>
      <c r="D140" s="41"/>
      <c r="E140" s="41"/>
      <c r="F140" s="28" t="str">
        <f>E15</f>
        <v>Dětský domov Polička</v>
      </c>
      <c r="G140" s="41"/>
      <c r="H140" s="41"/>
      <c r="I140" s="33" t="s">
        <v>30</v>
      </c>
      <c r="J140" s="37" t="str">
        <f>E21</f>
        <v>Ing. Milan Beneš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28</v>
      </c>
      <c r="D141" s="41"/>
      <c r="E141" s="41"/>
      <c r="F141" s="28" t="str">
        <f>IF(E18="","",E18)</f>
        <v>Vyplň údaj</v>
      </c>
      <c r="G141" s="41"/>
      <c r="H141" s="41"/>
      <c r="I141" s="33" t="s">
        <v>33</v>
      </c>
      <c r="J141" s="37" t="str">
        <f>E24</f>
        <v xml:space="preserve"> 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0.32" customHeight="1">
      <c r="A142" s="39"/>
      <c r="B142" s="40"/>
      <c r="C142" s="41"/>
      <c r="D142" s="41"/>
      <c r="E142" s="41"/>
      <c r="F142" s="41"/>
      <c r="G142" s="41"/>
      <c r="H142" s="41"/>
      <c r="I142" s="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11" customFormat="1" ht="29.28" customHeight="1">
      <c r="A143" s="207"/>
      <c r="B143" s="208"/>
      <c r="C143" s="209" t="s">
        <v>122</v>
      </c>
      <c r="D143" s="210" t="s">
        <v>61</v>
      </c>
      <c r="E143" s="210" t="s">
        <v>57</v>
      </c>
      <c r="F143" s="210" t="s">
        <v>58</v>
      </c>
      <c r="G143" s="210" t="s">
        <v>123</v>
      </c>
      <c r="H143" s="210" t="s">
        <v>124</v>
      </c>
      <c r="I143" s="210" t="s">
        <v>125</v>
      </c>
      <c r="J143" s="210" t="s">
        <v>102</v>
      </c>
      <c r="K143" s="211" t="s">
        <v>126</v>
      </c>
      <c r="L143" s="212"/>
      <c r="M143" s="101" t="s">
        <v>1</v>
      </c>
      <c r="N143" s="102" t="s">
        <v>40</v>
      </c>
      <c r="O143" s="102" t="s">
        <v>127</v>
      </c>
      <c r="P143" s="102" t="s">
        <v>128</v>
      </c>
      <c r="Q143" s="102" t="s">
        <v>129</v>
      </c>
      <c r="R143" s="102" t="s">
        <v>130</v>
      </c>
      <c r="S143" s="102" t="s">
        <v>131</v>
      </c>
      <c r="T143" s="103" t="s">
        <v>132</v>
      </c>
      <c r="U143" s="207"/>
      <c r="V143" s="207"/>
      <c r="W143" s="207"/>
      <c r="X143" s="207"/>
      <c r="Y143" s="207"/>
      <c r="Z143" s="207"/>
      <c r="AA143" s="207"/>
      <c r="AB143" s="207"/>
      <c r="AC143" s="207"/>
      <c r="AD143" s="207"/>
      <c r="AE143" s="207"/>
    </row>
    <row r="144" s="2" customFormat="1" ht="22.8" customHeight="1">
      <c r="A144" s="39"/>
      <c r="B144" s="40"/>
      <c r="C144" s="108" t="s">
        <v>133</v>
      </c>
      <c r="D144" s="41"/>
      <c r="E144" s="41"/>
      <c r="F144" s="41"/>
      <c r="G144" s="41"/>
      <c r="H144" s="41"/>
      <c r="I144" s="41"/>
      <c r="J144" s="213">
        <f>BK144</f>
        <v>0</v>
      </c>
      <c r="K144" s="41"/>
      <c r="L144" s="45"/>
      <c r="M144" s="104"/>
      <c r="N144" s="214"/>
      <c r="O144" s="105"/>
      <c r="P144" s="215">
        <f>P145+P170+P294</f>
        <v>0</v>
      </c>
      <c r="Q144" s="105"/>
      <c r="R144" s="215">
        <f>R145+R170+R294</f>
        <v>7.2257681000000007</v>
      </c>
      <c r="S144" s="105"/>
      <c r="T144" s="216">
        <f>T145+T170+T294</f>
        <v>2.6787000000000001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75</v>
      </c>
      <c r="AU144" s="18" t="s">
        <v>104</v>
      </c>
      <c r="BK144" s="217">
        <f>BK145+BK170+BK294</f>
        <v>0</v>
      </c>
    </row>
    <row r="145" s="12" customFormat="1" ht="25.92" customHeight="1">
      <c r="A145" s="12"/>
      <c r="B145" s="218"/>
      <c r="C145" s="219"/>
      <c r="D145" s="220" t="s">
        <v>75</v>
      </c>
      <c r="E145" s="221" t="s">
        <v>190</v>
      </c>
      <c r="F145" s="221" t="s">
        <v>191</v>
      </c>
      <c r="G145" s="219"/>
      <c r="H145" s="219"/>
      <c r="I145" s="222"/>
      <c r="J145" s="223">
        <f>BK145</f>
        <v>0</v>
      </c>
      <c r="K145" s="219"/>
      <c r="L145" s="224"/>
      <c r="M145" s="225"/>
      <c r="N145" s="226"/>
      <c r="O145" s="226"/>
      <c r="P145" s="227">
        <f>P146+P157+P160+P164</f>
        <v>0</v>
      </c>
      <c r="Q145" s="226"/>
      <c r="R145" s="227">
        <f>R146+R157+R160+R164</f>
        <v>6.4028100000000006</v>
      </c>
      <c r="S145" s="226"/>
      <c r="T145" s="228">
        <f>T146+T157+T160+T164</f>
        <v>2.1989999999999998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9" t="s">
        <v>84</v>
      </c>
      <c r="AT145" s="230" t="s">
        <v>75</v>
      </c>
      <c r="AU145" s="230" t="s">
        <v>76</v>
      </c>
      <c r="AY145" s="229" t="s">
        <v>136</v>
      </c>
      <c r="BK145" s="231">
        <f>BK146+BK157+BK160+BK164</f>
        <v>0</v>
      </c>
    </row>
    <row r="146" s="12" customFormat="1" ht="22.8" customHeight="1">
      <c r="A146" s="12"/>
      <c r="B146" s="218"/>
      <c r="C146" s="219"/>
      <c r="D146" s="220" t="s">
        <v>75</v>
      </c>
      <c r="E146" s="232" t="s">
        <v>84</v>
      </c>
      <c r="F146" s="232" t="s">
        <v>192</v>
      </c>
      <c r="G146" s="219"/>
      <c r="H146" s="219"/>
      <c r="I146" s="222"/>
      <c r="J146" s="233">
        <f>BK146</f>
        <v>0</v>
      </c>
      <c r="K146" s="219"/>
      <c r="L146" s="224"/>
      <c r="M146" s="225"/>
      <c r="N146" s="226"/>
      <c r="O146" s="226"/>
      <c r="P146" s="227">
        <f>SUM(P147:P156)</f>
        <v>0</v>
      </c>
      <c r="Q146" s="226"/>
      <c r="R146" s="227">
        <f>SUM(R147:R156)</f>
        <v>6.4000000000000004</v>
      </c>
      <c r="S146" s="226"/>
      <c r="T146" s="228">
        <f>SUM(T147:T156)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9" t="s">
        <v>84</v>
      </c>
      <c r="AT146" s="230" t="s">
        <v>75</v>
      </c>
      <c r="AU146" s="230" t="s">
        <v>84</v>
      </c>
      <c r="AY146" s="229" t="s">
        <v>136</v>
      </c>
      <c r="BK146" s="231">
        <f>SUM(BK147:BK156)</f>
        <v>0</v>
      </c>
    </row>
    <row r="147" s="2" customFormat="1" ht="33" customHeight="1">
      <c r="A147" s="39"/>
      <c r="B147" s="40"/>
      <c r="C147" s="234" t="s">
        <v>84</v>
      </c>
      <c r="D147" s="234" t="s">
        <v>140</v>
      </c>
      <c r="E147" s="235" t="s">
        <v>915</v>
      </c>
      <c r="F147" s="236" t="s">
        <v>916</v>
      </c>
      <c r="G147" s="237" t="s">
        <v>273</v>
      </c>
      <c r="H147" s="238">
        <v>12</v>
      </c>
      <c r="I147" s="239"/>
      <c r="J147" s="240">
        <f>ROUND(I147*H147,2)</f>
        <v>0</v>
      </c>
      <c r="K147" s="236" t="s">
        <v>144</v>
      </c>
      <c r="L147" s="45"/>
      <c r="M147" s="241" t="s">
        <v>1</v>
      </c>
      <c r="N147" s="242" t="s">
        <v>42</v>
      </c>
      <c r="O147" s="92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5" t="s">
        <v>139</v>
      </c>
      <c r="AT147" s="245" t="s">
        <v>140</v>
      </c>
      <c r="AU147" s="245" t="s">
        <v>113</v>
      </c>
      <c r="AY147" s="18" t="s">
        <v>136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8" t="s">
        <v>113</v>
      </c>
      <c r="BK147" s="246">
        <f>ROUND(I147*H147,2)</f>
        <v>0</v>
      </c>
      <c r="BL147" s="18" t="s">
        <v>139</v>
      </c>
      <c r="BM147" s="245" t="s">
        <v>113</v>
      </c>
    </row>
    <row r="148" s="13" customFormat="1">
      <c r="A148" s="13"/>
      <c r="B148" s="252"/>
      <c r="C148" s="253"/>
      <c r="D148" s="254" t="s">
        <v>197</v>
      </c>
      <c r="E148" s="255" t="s">
        <v>1</v>
      </c>
      <c r="F148" s="256" t="s">
        <v>917</v>
      </c>
      <c r="G148" s="253"/>
      <c r="H148" s="257">
        <v>12</v>
      </c>
      <c r="I148" s="258"/>
      <c r="J148" s="253"/>
      <c r="K148" s="253"/>
      <c r="L148" s="259"/>
      <c r="M148" s="260"/>
      <c r="N148" s="261"/>
      <c r="O148" s="261"/>
      <c r="P148" s="261"/>
      <c r="Q148" s="261"/>
      <c r="R148" s="261"/>
      <c r="S148" s="261"/>
      <c r="T148" s="26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3" t="s">
        <v>197</v>
      </c>
      <c r="AU148" s="263" t="s">
        <v>113</v>
      </c>
      <c r="AV148" s="13" t="s">
        <v>113</v>
      </c>
      <c r="AW148" s="13" t="s">
        <v>32</v>
      </c>
      <c r="AX148" s="13" t="s">
        <v>84</v>
      </c>
      <c r="AY148" s="263" t="s">
        <v>136</v>
      </c>
    </row>
    <row r="149" s="2" customFormat="1" ht="24.15" customHeight="1">
      <c r="A149" s="39"/>
      <c r="B149" s="40"/>
      <c r="C149" s="234" t="s">
        <v>113</v>
      </c>
      <c r="D149" s="234" t="s">
        <v>140</v>
      </c>
      <c r="E149" s="235" t="s">
        <v>918</v>
      </c>
      <c r="F149" s="236" t="s">
        <v>919</v>
      </c>
      <c r="G149" s="237" t="s">
        <v>273</v>
      </c>
      <c r="H149" s="238">
        <v>6.4000000000000004</v>
      </c>
      <c r="I149" s="239"/>
      <c r="J149" s="240">
        <f>ROUND(I149*H149,2)</f>
        <v>0</v>
      </c>
      <c r="K149" s="236" t="s">
        <v>144</v>
      </c>
      <c r="L149" s="45"/>
      <c r="M149" s="241" t="s">
        <v>1</v>
      </c>
      <c r="N149" s="242" t="s">
        <v>42</v>
      </c>
      <c r="O149" s="92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5" t="s">
        <v>139</v>
      </c>
      <c r="AT149" s="245" t="s">
        <v>140</v>
      </c>
      <c r="AU149" s="245" t="s">
        <v>113</v>
      </c>
      <c r="AY149" s="18" t="s">
        <v>136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8" t="s">
        <v>113</v>
      </c>
      <c r="BK149" s="246">
        <f>ROUND(I149*H149,2)</f>
        <v>0</v>
      </c>
      <c r="BL149" s="18" t="s">
        <v>139</v>
      </c>
      <c r="BM149" s="245" t="s">
        <v>920</v>
      </c>
    </row>
    <row r="150" s="13" customFormat="1">
      <c r="A150" s="13"/>
      <c r="B150" s="252"/>
      <c r="C150" s="253"/>
      <c r="D150" s="254" t="s">
        <v>197</v>
      </c>
      <c r="E150" s="255" t="s">
        <v>1</v>
      </c>
      <c r="F150" s="256" t="s">
        <v>921</v>
      </c>
      <c r="G150" s="253"/>
      <c r="H150" s="257">
        <v>6.4000000000000004</v>
      </c>
      <c r="I150" s="258"/>
      <c r="J150" s="253"/>
      <c r="K150" s="253"/>
      <c r="L150" s="259"/>
      <c r="M150" s="260"/>
      <c r="N150" s="261"/>
      <c r="O150" s="261"/>
      <c r="P150" s="261"/>
      <c r="Q150" s="261"/>
      <c r="R150" s="261"/>
      <c r="S150" s="261"/>
      <c r="T150" s="26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3" t="s">
        <v>197</v>
      </c>
      <c r="AU150" s="263" t="s">
        <v>113</v>
      </c>
      <c r="AV150" s="13" t="s">
        <v>113</v>
      </c>
      <c r="AW150" s="13" t="s">
        <v>32</v>
      </c>
      <c r="AX150" s="13" t="s">
        <v>76</v>
      </c>
      <c r="AY150" s="263" t="s">
        <v>136</v>
      </c>
    </row>
    <row r="151" s="15" customFormat="1">
      <c r="A151" s="15"/>
      <c r="B151" s="284"/>
      <c r="C151" s="285"/>
      <c r="D151" s="254" t="s">
        <v>197</v>
      </c>
      <c r="E151" s="286" t="s">
        <v>1</v>
      </c>
      <c r="F151" s="287" t="s">
        <v>229</v>
      </c>
      <c r="G151" s="285"/>
      <c r="H151" s="288">
        <v>6.4000000000000004</v>
      </c>
      <c r="I151" s="289"/>
      <c r="J151" s="285"/>
      <c r="K151" s="285"/>
      <c r="L151" s="290"/>
      <c r="M151" s="291"/>
      <c r="N151" s="292"/>
      <c r="O151" s="292"/>
      <c r="P151" s="292"/>
      <c r="Q151" s="292"/>
      <c r="R151" s="292"/>
      <c r="S151" s="292"/>
      <c r="T151" s="29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94" t="s">
        <v>197</v>
      </c>
      <c r="AU151" s="294" t="s">
        <v>113</v>
      </c>
      <c r="AV151" s="15" t="s">
        <v>139</v>
      </c>
      <c r="AW151" s="15" t="s">
        <v>32</v>
      </c>
      <c r="AX151" s="15" t="s">
        <v>84</v>
      </c>
      <c r="AY151" s="294" t="s">
        <v>136</v>
      </c>
    </row>
    <row r="152" s="2" customFormat="1" ht="24.15" customHeight="1">
      <c r="A152" s="39"/>
      <c r="B152" s="40"/>
      <c r="C152" s="234" t="s">
        <v>165</v>
      </c>
      <c r="D152" s="234" t="s">
        <v>140</v>
      </c>
      <c r="E152" s="235" t="s">
        <v>922</v>
      </c>
      <c r="F152" s="236" t="s">
        <v>923</v>
      </c>
      <c r="G152" s="237" t="s">
        <v>273</v>
      </c>
      <c r="H152" s="238">
        <v>3.2000000000000002</v>
      </c>
      <c r="I152" s="239"/>
      <c r="J152" s="240">
        <f>ROUND(I152*H152,2)</f>
        <v>0</v>
      </c>
      <c r="K152" s="236" t="s">
        <v>144</v>
      </c>
      <c r="L152" s="45"/>
      <c r="M152" s="241" t="s">
        <v>1</v>
      </c>
      <c r="N152" s="242" t="s">
        <v>42</v>
      </c>
      <c r="O152" s="92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5" t="s">
        <v>139</v>
      </c>
      <c r="AT152" s="245" t="s">
        <v>140</v>
      </c>
      <c r="AU152" s="245" t="s">
        <v>113</v>
      </c>
      <c r="AY152" s="18" t="s">
        <v>136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8" t="s">
        <v>113</v>
      </c>
      <c r="BK152" s="246">
        <f>ROUND(I152*H152,2)</f>
        <v>0</v>
      </c>
      <c r="BL152" s="18" t="s">
        <v>139</v>
      </c>
      <c r="BM152" s="245" t="s">
        <v>924</v>
      </c>
    </row>
    <row r="153" s="13" customFormat="1">
      <c r="A153" s="13"/>
      <c r="B153" s="252"/>
      <c r="C153" s="253"/>
      <c r="D153" s="254" t="s">
        <v>197</v>
      </c>
      <c r="E153" s="255" t="s">
        <v>1</v>
      </c>
      <c r="F153" s="256" t="s">
        <v>925</v>
      </c>
      <c r="G153" s="253"/>
      <c r="H153" s="257">
        <v>3.2000000000000002</v>
      </c>
      <c r="I153" s="258"/>
      <c r="J153" s="253"/>
      <c r="K153" s="253"/>
      <c r="L153" s="259"/>
      <c r="M153" s="260"/>
      <c r="N153" s="261"/>
      <c r="O153" s="261"/>
      <c r="P153" s="261"/>
      <c r="Q153" s="261"/>
      <c r="R153" s="261"/>
      <c r="S153" s="261"/>
      <c r="T153" s="26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3" t="s">
        <v>197</v>
      </c>
      <c r="AU153" s="263" t="s">
        <v>113</v>
      </c>
      <c r="AV153" s="13" t="s">
        <v>113</v>
      </c>
      <c r="AW153" s="13" t="s">
        <v>32</v>
      </c>
      <c r="AX153" s="13" t="s">
        <v>84</v>
      </c>
      <c r="AY153" s="263" t="s">
        <v>136</v>
      </c>
    </row>
    <row r="154" s="2" customFormat="1" ht="16.5" customHeight="1">
      <c r="A154" s="39"/>
      <c r="B154" s="40"/>
      <c r="C154" s="264" t="s">
        <v>139</v>
      </c>
      <c r="D154" s="264" t="s">
        <v>209</v>
      </c>
      <c r="E154" s="265" t="s">
        <v>926</v>
      </c>
      <c r="F154" s="266" t="s">
        <v>927</v>
      </c>
      <c r="G154" s="267" t="s">
        <v>351</v>
      </c>
      <c r="H154" s="268">
        <v>6.4000000000000004</v>
      </c>
      <c r="I154" s="269"/>
      <c r="J154" s="270">
        <f>ROUND(I154*H154,2)</f>
        <v>0</v>
      </c>
      <c r="K154" s="266" t="s">
        <v>144</v>
      </c>
      <c r="L154" s="271"/>
      <c r="M154" s="272" t="s">
        <v>1</v>
      </c>
      <c r="N154" s="273" t="s">
        <v>42</v>
      </c>
      <c r="O154" s="92"/>
      <c r="P154" s="243">
        <f>O154*H154</f>
        <v>0</v>
      </c>
      <c r="Q154" s="243">
        <v>1</v>
      </c>
      <c r="R154" s="243">
        <f>Q154*H154</f>
        <v>6.4000000000000004</v>
      </c>
      <c r="S154" s="243">
        <v>0</v>
      </c>
      <c r="T154" s="24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5" t="s">
        <v>212</v>
      </c>
      <c r="AT154" s="245" t="s">
        <v>209</v>
      </c>
      <c r="AU154" s="245" t="s">
        <v>113</v>
      </c>
      <c r="AY154" s="18" t="s">
        <v>136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8" t="s">
        <v>113</v>
      </c>
      <c r="BK154" s="246">
        <f>ROUND(I154*H154,2)</f>
        <v>0</v>
      </c>
      <c r="BL154" s="18" t="s">
        <v>139</v>
      </c>
      <c r="BM154" s="245" t="s">
        <v>928</v>
      </c>
    </row>
    <row r="155" s="13" customFormat="1">
      <c r="A155" s="13"/>
      <c r="B155" s="252"/>
      <c r="C155" s="253"/>
      <c r="D155" s="254" t="s">
        <v>197</v>
      </c>
      <c r="E155" s="253"/>
      <c r="F155" s="256" t="s">
        <v>929</v>
      </c>
      <c r="G155" s="253"/>
      <c r="H155" s="257">
        <v>6.4000000000000004</v>
      </c>
      <c r="I155" s="258"/>
      <c r="J155" s="253"/>
      <c r="K155" s="253"/>
      <c r="L155" s="259"/>
      <c r="M155" s="260"/>
      <c r="N155" s="261"/>
      <c r="O155" s="261"/>
      <c r="P155" s="261"/>
      <c r="Q155" s="261"/>
      <c r="R155" s="261"/>
      <c r="S155" s="261"/>
      <c r="T155" s="26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3" t="s">
        <v>197</v>
      </c>
      <c r="AU155" s="263" t="s">
        <v>113</v>
      </c>
      <c r="AV155" s="13" t="s">
        <v>113</v>
      </c>
      <c r="AW155" s="13" t="s">
        <v>4</v>
      </c>
      <c r="AX155" s="13" t="s">
        <v>84</v>
      </c>
      <c r="AY155" s="263" t="s">
        <v>136</v>
      </c>
    </row>
    <row r="156" s="2" customFormat="1" ht="24.15" customHeight="1">
      <c r="A156" s="39"/>
      <c r="B156" s="40"/>
      <c r="C156" s="234" t="s">
        <v>135</v>
      </c>
      <c r="D156" s="234" t="s">
        <v>140</v>
      </c>
      <c r="E156" s="235" t="s">
        <v>930</v>
      </c>
      <c r="F156" s="236" t="s">
        <v>931</v>
      </c>
      <c r="G156" s="237" t="s">
        <v>195</v>
      </c>
      <c r="H156" s="238">
        <v>20</v>
      </c>
      <c r="I156" s="239"/>
      <c r="J156" s="240">
        <f>ROUND(I156*H156,2)</f>
        <v>0</v>
      </c>
      <c r="K156" s="236" t="s">
        <v>144</v>
      </c>
      <c r="L156" s="45"/>
      <c r="M156" s="241" t="s">
        <v>1</v>
      </c>
      <c r="N156" s="242" t="s">
        <v>42</v>
      </c>
      <c r="O156" s="92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5" t="s">
        <v>139</v>
      </c>
      <c r="AT156" s="245" t="s">
        <v>140</v>
      </c>
      <c r="AU156" s="245" t="s">
        <v>113</v>
      </c>
      <c r="AY156" s="18" t="s">
        <v>136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8" t="s">
        <v>113</v>
      </c>
      <c r="BK156" s="246">
        <f>ROUND(I156*H156,2)</f>
        <v>0</v>
      </c>
      <c r="BL156" s="18" t="s">
        <v>139</v>
      </c>
      <c r="BM156" s="245" t="s">
        <v>932</v>
      </c>
    </row>
    <row r="157" s="12" customFormat="1" ht="22.8" customHeight="1">
      <c r="A157" s="12"/>
      <c r="B157" s="218"/>
      <c r="C157" s="219"/>
      <c r="D157" s="220" t="s">
        <v>75</v>
      </c>
      <c r="E157" s="232" t="s">
        <v>139</v>
      </c>
      <c r="F157" s="232" t="s">
        <v>933</v>
      </c>
      <c r="G157" s="219"/>
      <c r="H157" s="219"/>
      <c r="I157" s="222"/>
      <c r="J157" s="233">
        <f>BK157</f>
        <v>0</v>
      </c>
      <c r="K157" s="219"/>
      <c r="L157" s="224"/>
      <c r="M157" s="225"/>
      <c r="N157" s="226"/>
      <c r="O157" s="226"/>
      <c r="P157" s="227">
        <f>SUM(P158:P159)</f>
        <v>0</v>
      </c>
      <c r="Q157" s="226"/>
      <c r="R157" s="227">
        <f>SUM(R158:R159)</f>
        <v>0</v>
      </c>
      <c r="S157" s="226"/>
      <c r="T157" s="228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9" t="s">
        <v>84</v>
      </c>
      <c r="AT157" s="230" t="s">
        <v>75</v>
      </c>
      <c r="AU157" s="230" t="s">
        <v>84</v>
      </c>
      <c r="AY157" s="229" t="s">
        <v>136</v>
      </c>
      <c r="BK157" s="231">
        <f>SUM(BK158:BK159)</f>
        <v>0</v>
      </c>
    </row>
    <row r="158" s="2" customFormat="1" ht="16.5" customHeight="1">
      <c r="A158" s="39"/>
      <c r="B158" s="40"/>
      <c r="C158" s="234" t="s">
        <v>152</v>
      </c>
      <c r="D158" s="234" t="s">
        <v>140</v>
      </c>
      <c r="E158" s="235" t="s">
        <v>934</v>
      </c>
      <c r="F158" s="236" t="s">
        <v>935</v>
      </c>
      <c r="G158" s="237" t="s">
        <v>273</v>
      </c>
      <c r="H158" s="238">
        <v>0.80000000000000004</v>
      </c>
      <c r="I158" s="239"/>
      <c r="J158" s="240">
        <f>ROUND(I158*H158,2)</f>
        <v>0</v>
      </c>
      <c r="K158" s="236" t="s">
        <v>144</v>
      </c>
      <c r="L158" s="45"/>
      <c r="M158" s="241" t="s">
        <v>1</v>
      </c>
      <c r="N158" s="242" t="s">
        <v>42</v>
      </c>
      <c r="O158" s="92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5" t="s">
        <v>139</v>
      </c>
      <c r="AT158" s="245" t="s">
        <v>140</v>
      </c>
      <c r="AU158" s="245" t="s">
        <v>113</v>
      </c>
      <c r="AY158" s="18" t="s">
        <v>136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8" t="s">
        <v>113</v>
      </c>
      <c r="BK158" s="246">
        <f>ROUND(I158*H158,2)</f>
        <v>0</v>
      </c>
      <c r="BL158" s="18" t="s">
        <v>139</v>
      </c>
      <c r="BM158" s="245" t="s">
        <v>936</v>
      </c>
    </row>
    <row r="159" s="13" customFormat="1">
      <c r="A159" s="13"/>
      <c r="B159" s="252"/>
      <c r="C159" s="253"/>
      <c r="D159" s="254" t="s">
        <v>197</v>
      </c>
      <c r="E159" s="255" t="s">
        <v>1</v>
      </c>
      <c r="F159" s="256" t="s">
        <v>937</v>
      </c>
      <c r="G159" s="253"/>
      <c r="H159" s="257">
        <v>0.80000000000000004</v>
      </c>
      <c r="I159" s="258"/>
      <c r="J159" s="253"/>
      <c r="K159" s="253"/>
      <c r="L159" s="259"/>
      <c r="M159" s="260"/>
      <c r="N159" s="261"/>
      <c r="O159" s="261"/>
      <c r="P159" s="261"/>
      <c r="Q159" s="261"/>
      <c r="R159" s="261"/>
      <c r="S159" s="261"/>
      <c r="T159" s="26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3" t="s">
        <v>197</v>
      </c>
      <c r="AU159" s="263" t="s">
        <v>113</v>
      </c>
      <c r="AV159" s="13" t="s">
        <v>113</v>
      </c>
      <c r="AW159" s="13" t="s">
        <v>32</v>
      </c>
      <c r="AX159" s="13" t="s">
        <v>84</v>
      </c>
      <c r="AY159" s="263" t="s">
        <v>136</v>
      </c>
    </row>
    <row r="160" s="12" customFormat="1" ht="22.8" customHeight="1">
      <c r="A160" s="12"/>
      <c r="B160" s="218"/>
      <c r="C160" s="219"/>
      <c r="D160" s="220" t="s">
        <v>75</v>
      </c>
      <c r="E160" s="232" t="s">
        <v>699</v>
      </c>
      <c r="F160" s="232" t="s">
        <v>938</v>
      </c>
      <c r="G160" s="219"/>
      <c r="H160" s="219"/>
      <c r="I160" s="222"/>
      <c r="J160" s="233">
        <f>BK160</f>
        <v>0</v>
      </c>
      <c r="K160" s="219"/>
      <c r="L160" s="224"/>
      <c r="M160" s="225"/>
      <c r="N160" s="226"/>
      <c r="O160" s="226"/>
      <c r="P160" s="227">
        <f>SUM(P161:P163)</f>
        <v>0</v>
      </c>
      <c r="Q160" s="226"/>
      <c r="R160" s="227">
        <f>SUM(R161:R163)</f>
        <v>0.00281</v>
      </c>
      <c r="S160" s="226"/>
      <c r="T160" s="228">
        <f>SUM(T161:T163)</f>
        <v>2.1989999999999998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9" t="s">
        <v>84</v>
      </c>
      <c r="AT160" s="230" t="s">
        <v>75</v>
      </c>
      <c r="AU160" s="230" t="s">
        <v>84</v>
      </c>
      <c r="AY160" s="229" t="s">
        <v>136</v>
      </c>
      <c r="BK160" s="231">
        <f>SUM(BK161:BK163)</f>
        <v>0</v>
      </c>
    </row>
    <row r="161" s="2" customFormat="1" ht="24.15" customHeight="1">
      <c r="A161" s="39"/>
      <c r="B161" s="40"/>
      <c r="C161" s="234" t="s">
        <v>156</v>
      </c>
      <c r="D161" s="234" t="s">
        <v>140</v>
      </c>
      <c r="E161" s="235" t="s">
        <v>939</v>
      </c>
      <c r="F161" s="236" t="s">
        <v>940</v>
      </c>
      <c r="G161" s="237" t="s">
        <v>273</v>
      </c>
      <c r="H161" s="238">
        <v>0.5</v>
      </c>
      <c r="I161" s="239"/>
      <c r="J161" s="240">
        <f>ROUND(I161*H161,2)</f>
        <v>0</v>
      </c>
      <c r="K161" s="236" t="s">
        <v>144</v>
      </c>
      <c r="L161" s="45"/>
      <c r="M161" s="241" t="s">
        <v>1</v>
      </c>
      <c r="N161" s="242" t="s">
        <v>42</v>
      </c>
      <c r="O161" s="92"/>
      <c r="P161" s="243">
        <f>O161*H161</f>
        <v>0</v>
      </c>
      <c r="Q161" s="243">
        <v>0</v>
      </c>
      <c r="R161" s="243">
        <f>Q161*H161</f>
        <v>0</v>
      </c>
      <c r="S161" s="243">
        <v>2.5</v>
      </c>
      <c r="T161" s="244">
        <f>S161*H161</f>
        <v>1.25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5" t="s">
        <v>139</v>
      </c>
      <c r="AT161" s="245" t="s">
        <v>140</v>
      </c>
      <c r="AU161" s="245" t="s">
        <v>113</v>
      </c>
      <c r="AY161" s="18" t="s">
        <v>136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8" t="s">
        <v>113</v>
      </c>
      <c r="BK161" s="246">
        <f>ROUND(I161*H161,2)</f>
        <v>0</v>
      </c>
      <c r="BL161" s="18" t="s">
        <v>139</v>
      </c>
      <c r="BM161" s="245" t="s">
        <v>941</v>
      </c>
    </row>
    <row r="162" s="2" customFormat="1" ht="24.15" customHeight="1">
      <c r="A162" s="39"/>
      <c r="B162" s="40"/>
      <c r="C162" s="234" t="s">
        <v>212</v>
      </c>
      <c r="D162" s="234" t="s">
        <v>140</v>
      </c>
      <c r="E162" s="235" t="s">
        <v>942</v>
      </c>
      <c r="F162" s="236" t="s">
        <v>943</v>
      </c>
      <c r="G162" s="237" t="s">
        <v>493</v>
      </c>
      <c r="H162" s="238">
        <v>22</v>
      </c>
      <c r="I162" s="239"/>
      <c r="J162" s="240">
        <f>ROUND(I162*H162,2)</f>
        <v>0</v>
      </c>
      <c r="K162" s="236" t="s">
        <v>144</v>
      </c>
      <c r="L162" s="45"/>
      <c r="M162" s="241" t="s">
        <v>1</v>
      </c>
      <c r="N162" s="242" t="s">
        <v>42</v>
      </c>
      <c r="O162" s="92"/>
      <c r="P162" s="243">
        <f>O162*H162</f>
        <v>0</v>
      </c>
      <c r="Q162" s="243">
        <v>0</v>
      </c>
      <c r="R162" s="243">
        <f>Q162*H162</f>
        <v>0</v>
      </c>
      <c r="S162" s="243">
        <v>0.040000000000000001</v>
      </c>
      <c r="T162" s="244">
        <f>S162*H162</f>
        <v>0.88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5" t="s">
        <v>139</v>
      </c>
      <c r="AT162" s="245" t="s">
        <v>140</v>
      </c>
      <c r="AU162" s="245" t="s">
        <v>113</v>
      </c>
      <c r="AY162" s="18" t="s">
        <v>136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8" t="s">
        <v>113</v>
      </c>
      <c r="BK162" s="246">
        <f>ROUND(I162*H162,2)</f>
        <v>0</v>
      </c>
      <c r="BL162" s="18" t="s">
        <v>139</v>
      </c>
      <c r="BM162" s="245" t="s">
        <v>944</v>
      </c>
    </row>
    <row r="163" s="2" customFormat="1" ht="24.15" customHeight="1">
      <c r="A163" s="39"/>
      <c r="B163" s="40"/>
      <c r="C163" s="234" t="s">
        <v>236</v>
      </c>
      <c r="D163" s="234" t="s">
        <v>140</v>
      </c>
      <c r="E163" s="235" t="s">
        <v>945</v>
      </c>
      <c r="F163" s="236" t="s">
        <v>946</v>
      </c>
      <c r="G163" s="237" t="s">
        <v>493</v>
      </c>
      <c r="H163" s="238">
        <v>1</v>
      </c>
      <c r="I163" s="239"/>
      <c r="J163" s="240">
        <f>ROUND(I163*H163,2)</f>
        <v>0</v>
      </c>
      <c r="K163" s="236" t="s">
        <v>144</v>
      </c>
      <c r="L163" s="45"/>
      <c r="M163" s="241" t="s">
        <v>1</v>
      </c>
      <c r="N163" s="242" t="s">
        <v>42</v>
      </c>
      <c r="O163" s="92"/>
      <c r="P163" s="243">
        <f>O163*H163</f>
        <v>0</v>
      </c>
      <c r="Q163" s="243">
        <v>0.00281</v>
      </c>
      <c r="R163" s="243">
        <f>Q163*H163</f>
        <v>0.00281</v>
      </c>
      <c r="S163" s="243">
        <v>0.069000000000000006</v>
      </c>
      <c r="T163" s="244">
        <f>S163*H163</f>
        <v>0.069000000000000006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5" t="s">
        <v>139</v>
      </c>
      <c r="AT163" s="245" t="s">
        <v>140</v>
      </c>
      <c r="AU163" s="245" t="s">
        <v>113</v>
      </c>
      <c r="AY163" s="18" t="s">
        <v>136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8" t="s">
        <v>113</v>
      </c>
      <c r="BK163" s="246">
        <f>ROUND(I163*H163,2)</f>
        <v>0</v>
      </c>
      <c r="BL163" s="18" t="s">
        <v>139</v>
      </c>
      <c r="BM163" s="245" t="s">
        <v>947</v>
      </c>
    </row>
    <row r="164" s="12" customFormat="1" ht="22.8" customHeight="1">
      <c r="A164" s="12"/>
      <c r="B164" s="218"/>
      <c r="C164" s="219"/>
      <c r="D164" s="220" t="s">
        <v>75</v>
      </c>
      <c r="E164" s="232" t="s">
        <v>346</v>
      </c>
      <c r="F164" s="232" t="s">
        <v>948</v>
      </c>
      <c r="G164" s="219"/>
      <c r="H164" s="219"/>
      <c r="I164" s="222"/>
      <c r="J164" s="233">
        <f>BK164</f>
        <v>0</v>
      </c>
      <c r="K164" s="219"/>
      <c r="L164" s="224"/>
      <c r="M164" s="225"/>
      <c r="N164" s="226"/>
      <c r="O164" s="226"/>
      <c r="P164" s="227">
        <f>SUM(P165:P169)</f>
        <v>0</v>
      </c>
      <c r="Q164" s="226"/>
      <c r="R164" s="227">
        <f>SUM(R165:R169)</f>
        <v>0</v>
      </c>
      <c r="S164" s="226"/>
      <c r="T164" s="228">
        <f>SUM(T165:T169)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9" t="s">
        <v>84</v>
      </c>
      <c r="AT164" s="230" t="s">
        <v>75</v>
      </c>
      <c r="AU164" s="230" t="s">
        <v>84</v>
      </c>
      <c r="AY164" s="229" t="s">
        <v>136</v>
      </c>
      <c r="BK164" s="231">
        <f>SUM(BK165:BK169)</f>
        <v>0</v>
      </c>
    </row>
    <row r="165" s="2" customFormat="1" ht="24.15" customHeight="1">
      <c r="A165" s="39"/>
      <c r="B165" s="40"/>
      <c r="C165" s="234" t="s">
        <v>240</v>
      </c>
      <c r="D165" s="234" t="s">
        <v>140</v>
      </c>
      <c r="E165" s="235" t="s">
        <v>949</v>
      </c>
      <c r="F165" s="236" t="s">
        <v>950</v>
      </c>
      <c r="G165" s="237" t="s">
        <v>351</v>
      </c>
      <c r="H165" s="238">
        <v>2.6789999999999998</v>
      </c>
      <c r="I165" s="239"/>
      <c r="J165" s="240">
        <f>ROUND(I165*H165,2)</f>
        <v>0</v>
      </c>
      <c r="K165" s="236" t="s">
        <v>144</v>
      </c>
      <c r="L165" s="45"/>
      <c r="M165" s="241" t="s">
        <v>1</v>
      </c>
      <c r="N165" s="242" t="s">
        <v>42</v>
      </c>
      <c r="O165" s="92"/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5" t="s">
        <v>139</v>
      </c>
      <c r="AT165" s="245" t="s">
        <v>140</v>
      </c>
      <c r="AU165" s="245" t="s">
        <v>113</v>
      </c>
      <c r="AY165" s="18" t="s">
        <v>136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8" t="s">
        <v>113</v>
      </c>
      <c r="BK165" s="246">
        <f>ROUND(I165*H165,2)</f>
        <v>0</v>
      </c>
      <c r="BL165" s="18" t="s">
        <v>139</v>
      </c>
      <c r="BM165" s="245" t="s">
        <v>951</v>
      </c>
    </row>
    <row r="166" s="2" customFormat="1" ht="24.15" customHeight="1">
      <c r="A166" s="39"/>
      <c r="B166" s="40"/>
      <c r="C166" s="234" t="s">
        <v>250</v>
      </c>
      <c r="D166" s="234" t="s">
        <v>140</v>
      </c>
      <c r="E166" s="235" t="s">
        <v>358</v>
      </c>
      <c r="F166" s="236" t="s">
        <v>359</v>
      </c>
      <c r="G166" s="237" t="s">
        <v>351</v>
      </c>
      <c r="H166" s="238">
        <v>64.296000000000006</v>
      </c>
      <c r="I166" s="239"/>
      <c r="J166" s="240">
        <f>ROUND(I166*H166,2)</f>
        <v>0</v>
      </c>
      <c r="K166" s="236" t="s">
        <v>144</v>
      </c>
      <c r="L166" s="45"/>
      <c r="M166" s="241" t="s">
        <v>1</v>
      </c>
      <c r="N166" s="242" t="s">
        <v>42</v>
      </c>
      <c r="O166" s="92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5" t="s">
        <v>139</v>
      </c>
      <c r="AT166" s="245" t="s">
        <v>140</v>
      </c>
      <c r="AU166" s="245" t="s">
        <v>113</v>
      </c>
      <c r="AY166" s="18" t="s">
        <v>136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8" t="s">
        <v>113</v>
      </c>
      <c r="BK166" s="246">
        <f>ROUND(I166*H166,2)</f>
        <v>0</v>
      </c>
      <c r="BL166" s="18" t="s">
        <v>139</v>
      </c>
      <c r="BM166" s="245" t="s">
        <v>952</v>
      </c>
    </row>
    <row r="167" s="13" customFormat="1">
      <c r="A167" s="13"/>
      <c r="B167" s="252"/>
      <c r="C167" s="253"/>
      <c r="D167" s="254" t="s">
        <v>197</v>
      </c>
      <c r="E167" s="253"/>
      <c r="F167" s="256" t="s">
        <v>953</v>
      </c>
      <c r="G167" s="253"/>
      <c r="H167" s="257">
        <v>64.296000000000006</v>
      </c>
      <c r="I167" s="258"/>
      <c r="J167" s="253"/>
      <c r="K167" s="253"/>
      <c r="L167" s="259"/>
      <c r="M167" s="260"/>
      <c r="N167" s="261"/>
      <c r="O167" s="261"/>
      <c r="P167" s="261"/>
      <c r="Q167" s="261"/>
      <c r="R167" s="261"/>
      <c r="S167" s="261"/>
      <c r="T167" s="26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3" t="s">
        <v>197</v>
      </c>
      <c r="AU167" s="263" t="s">
        <v>113</v>
      </c>
      <c r="AV167" s="13" t="s">
        <v>113</v>
      </c>
      <c r="AW167" s="13" t="s">
        <v>4</v>
      </c>
      <c r="AX167" s="13" t="s">
        <v>84</v>
      </c>
      <c r="AY167" s="263" t="s">
        <v>136</v>
      </c>
    </row>
    <row r="168" s="2" customFormat="1" ht="33" customHeight="1">
      <c r="A168" s="39"/>
      <c r="B168" s="40"/>
      <c r="C168" s="234" t="s">
        <v>8</v>
      </c>
      <c r="D168" s="234" t="s">
        <v>140</v>
      </c>
      <c r="E168" s="235" t="s">
        <v>363</v>
      </c>
      <c r="F168" s="236" t="s">
        <v>364</v>
      </c>
      <c r="G168" s="237" t="s">
        <v>351</v>
      </c>
      <c r="H168" s="238">
        <v>2.6789999999999998</v>
      </c>
      <c r="I168" s="239"/>
      <c r="J168" s="240">
        <f>ROUND(I168*H168,2)</f>
        <v>0</v>
      </c>
      <c r="K168" s="236" t="s">
        <v>144</v>
      </c>
      <c r="L168" s="45"/>
      <c r="M168" s="241" t="s">
        <v>1</v>
      </c>
      <c r="N168" s="242" t="s">
        <v>42</v>
      </c>
      <c r="O168" s="92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5" t="s">
        <v>139</v>
      </c>
      <c r="AT168" s="245" t="s">
        <v>140</v>
      </c>
      <c r="AU168" s="245" t="s">
        <v>113</v>
      </c>
      <c r="AY168" s="18" t="s">
        <v>136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8" t="s">
        <v>113</v>
      </c>
      <c r="BK168" s="246">
        <f>ROUND(I168*H168,2)</f>
        <v>0</v>
      </c>
      <c r="BL168" s="18" t="s">
        <v>139</v>
      </c>
      <c r="BM168" s="245" t="s">
        <v>954</v>
      </c>
    </row>
    <row r="169" s="2" customFormat="1" ht="33" customHeight="1">
      <c r="A169" s="39"/>
      <c r="B169" s="40"/>
      <c r="C169" s="234" t="s">
        <v>262</v>
      </c>
      <c r="D169" s="234" t="s">
        <v>140</v>
      </c>
      <c r="E169" s="235" t="s">
        <v>955</v>
      </c>
      <c r="F169" s="236" t="s">
        <v>956</v>
      </c>
      <c r="G169" s="237" t="s">
        <v>351</v>
      </c>
      <c r="H169" s="238">
        <v>2.6789999999999998</v>
      </c>
      <c r="I169" s="239"/>
      <c r="J169" s="240">
        <f>ROUND(I169*H169,2)</f>
        <v>0</v>
      </c>
      <c r="K169" s="236" t="s">
        <v>144</v>
      </c>
      <c r="L169" s="45"/>
      <c r="M169" s="241" t="s">
        <v>1</v>
      </c>
      <c r="N169" s="242" t="s">
        <v>42</v>
      </c>
      <c r="O169" s="92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5" t="s">
        <v>139</v>
      </c>
      <c r="AT169" s="245" t="s">
        <v>140</v>
      </c>
      <c r="AU169" s="245" t="s">
        <v>113</v>
      </c>
      <c r="AY169" s="18" t="s">
        <v>136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8" t="s">
        <v>113</v>
      </c>
      <c r="BK169" s="246">
        <f>ROUND(I169*H169,2)</f>
        <v>0</v>
      </c>
      <c r="BL169" s="18" t="s">
        <v>139</v>
      </c>
      <c r="BM169" s="245" t="s">
        <v>957</v>
      </c>
    </row>
    <row r="170" s="12" customFormat="1" ht="25.92" customHeight="1">
      <c r="A170" s="12"/>
      <c r="B170" s="218"/>
      <c r="C170" s="219"/>
      <c r="D170" s="220" t="s">
        <v>75</v>
      </c>
      <c r="E170" s="221" t="s">
        <v>376</v>
      </c>
      <c r="F170" s="221" t="s">
        <v>377</v>
      </c>
      <c r="G170" s="219"/>
      <c r="H170" s="219"/>
      <c r="I170" s="222"/>
      <c r="J170" s="223">
        <f>BK170</f>
        <v>0</v>
      </c>
      <c r="K170" s="219"/>
      <c r="L170" s="224"/>
      <c r="M170" s="225"/>
      <c r="N170" s="226"/>
      <c r="O170" s="226"/>
      <c r="P170" s="227">
        <f>P171+P178+P194+P206+P217+P226+P241+P255+P269+P274</f>
        <v>0</v>
      </c>
      <c r="Q170" s="226"/>
      <c r="R170" s="227">
        <f>R171+R178+R194+R206+R217+R226+R241+R255+R269+R274</f>
        <v>0.82295810000000014</v>
      </c>
      <c r="S170" s="226"/>
      <c r="T170" s="228">
        <f>T171+T178+T194+T206+T217+T226+T241+T255+T269+T274</f>
        <v>0.47970000000000002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9" t="s">
        <v>113</v>
      </c>
      <c r="AT170" s="230" t="s">
        <v>75</v>
      </c>
      <c r="AU170" s="230" t="s">
        <v>76</v>
      </c>
      <c r="AY170" s="229" t="s">
        <v>136</v>
      </c>
      <c r="BK170" s="231">
        <f>BK171+BK178+BK194+BK206+BK217+BK226+BK241+BK255+BK269+BK274</f>
        <v>0</v>
      </c>
    </row>
    <row r="171" s="12" customFormat="1" ht="22.8" customHeight="1">
      <c r="A171" s="12"/>
      <c r="B171" s="218"/>
      <c r="C171" s="219"/>
      <c r="D171" s="220" t="s">
        <v>75</v>
      </c>
      <c r="E171" s="232" t="s">
        <v>958</v>
      </c>
      <c r="F171" s="232" t="s">
        <v>959</v>
      </c>
      <c r="G171" s="219"/>
      <c r="H171" s="219"/>
      <c r="I171" s="222"/>
      <c r="J171" s="233">
        <f>BK171</f>
        <v>0</v>
      </c>
      <c r="K171" s="219"/>
      <c r="L171" s="224"/>
      <c r="M171" s="225"/>
      <c r="N171" s="226"/>
      <c r="O171" s="226"/>
      <c r="P171" s="227">
        <f>SUM(P172:P177)</f>
        <v>0</v>
      </c>
      <c r="Q171" s="226"/>
      <c r="R171" s="227">
        <f>SUM(R172:R177)</f>
        <v>0.019179999999999999</v>
      </c>
      <c r="S171" s="226"/>
      <c r="T171" s="228">
        <f>SUM(T172:T177)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9" t="s">
        <v>113</v>
      </c>
      <c r="AT171" s="230" t="s">
        <v>75</v>
      </c>
      <c r="AU171" s="230" t="s">
        <v>84</v>
      </c>
      <c r="AY171" s="229" t="s">
        <v>136</v>
      </c>
      <c r="BK171" s="231">
        <f>SUM(BK172:BK177)</f>
        <v>0</v>
      </c>
    </row>
    <row r="172" s="2" customFormat="1" ht="21.75" customHeight="1">
      <c r="A172" s="39"/>
      <c r="B172" s="40"/>
      <c r="C172" s="234" t="s">
        <v>266</v>
      </c>
      <c r="D172" s="234" t="s">
        <v>140</v>
      </c>
      <c r="E172" s="235" t="s">
        <v>960</v>
      </c>
      <c r="F172" s="236" t="s">
        <v>961</v>
      </c>
      <c r="G172" s="237" t="s">
        <v>493</v>
      </c>
      <c r="H172" s="238">
        <v>10</v>
      </c>
      <c r="I172" s="239"/>
      <c r="J172" s="240">
        <f>ROUND(I172*H172,2)</f>
        <v>0</v>
      </c>
      <c r="K172" s="236" t="s">
        <v>144</v>
      </c>
      <c r="L172" s="45"/>
      <c r="M172" s="241" t="s">
        <v>1</v>
      </c>
      <c r="N172" s="242" t="s">
        <v>42</v>
      </c>
      <c r="O172" s="92"/>
      <c r="P172" s="243">
        <f>O172*H172</f>
        <v>0</v>
      </c>
      <c r="Q172" s="243">
        <v>0.00142</v>
      </c>
      <c r="R172" s="243">
        <f>Q172*H172</f>
        <v>0.014200000000000001</v>
      </c>
      <c r="S172" s="243">
        <v>0</v>
      </c>
      <c r="T172" s="24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5" t="s">
        <v>275</v>
      </c>
      <c r="AT172" s="245" t="s">
        <v>140</v>
      </c>
      <c r="AU172" s="245" t="s">
        <v>113</v>
      </c>
      <c r="AY172" s="18" t="s">
        <v>136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8" t="s">
        <v>113</v>
      </c>
      <c r="BK172" s="246">
        <f>ROUND(I172*H172,2)</f>
        <v>0</v>
      </c>
      <c r="BL172" s="18" t="s">
        <v>275</v>
      </c>
      <c r="BM172" s="245" t="s">
        <v>139</v>
      </c>
    </row>
    <row r="173" s="2" customFormat="1" ht="16.5" customHeight="1">
      <c r="A173" s="39"/>
      <c r="B173" s="40"/>
      <c r="C173" s="234" t="s">
        <v>270</v>
      </c>
      <c r="D173" s="234" t="s">
        <v>140</v>
      </c>
      <c r="E173" s="235" t="s">
        <v>962</v>
      </c>
      <c r="F173" s="236" t="s">
        <v>963</v>
      </c>
      <c r="G173" s="237" t="s">
        <v>493</v>
      </c>
      <c r="H173" s="238">
        <v>6</v>
      </c>
      <c r="I173" s="239"/>
      <c r="J173" s="240">
        <f>ROUND(I173*H173,2)</f>
        <v>0</v>
      </c>
      <c r="K173" s="236" t="s">
        <v>144</v>
      </c>
      <c r="L173" s="45"/>
      <c r="M173" s="241" t="s">
        <v>1</v>
      </c>
      <c r="N173" s="242" t="s">
        <v>42</v>
      </c>
      <c r="O173" s="92"/>
      <c r="P173" s="243">
        <f>O173*H173</f>
        <v>0</v>
      </c>
      <c r="Q173" s="243">
        <v>0.00040000000000000002</v>
      </c>
      <c r="R173" s="243">
        <f>Q173*H173</f>
        <v>0.0024000000000000002</v>
      </c>
      <c r="S173" s="243">
        <v>0</v>
      </c>
      <c r="T173" s="24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5" t="s">
        <v>275</v>
      </c>
      <c r="AT173" s="245" t="s">
        <v>140</v>
      </c>
      <c r="AU173" s="245" t="s">
        <v>113</v>
      </c>
      <c r="AY173" s="18" t="s">
        <v>136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8" t="s">
        <v>113</v>
      </c>
      <c r="BK173" s="246">
        <f>ROUND(I173*H173,2)</f>
        <v>0</v>
      </c>
      <c r="BL173" s="18" t="s">
        <v>275</v>
      </c>
      <c r="BM173" s="245" t="s">
        <v>152</v>
      </c>
    </row>
    <row r="174" s="2" customFormat="1" ht="16.5" customHeight="1">
      <c r="A174" s="39"/>
      <c r="B174" s="40"/>
      <c r="C174" s="234" t="s">
        <v>275</v>
      </c>
      <c r="D174" s="234" t="s">
        <v>140</v>
      </c>
      <c r="E174" s="235" t="s">
        <v>964</v>
      </c>
      <c r="F174" s="236" t="s">
        <v>965</v>
      </c>
      <c r="G174" s="237" t="s">
        <v>493</v>
      </c>
      <c r="H174" s="238">
        <v>6</v>
      </c>
      <c r="I174" s="239"/>
      <c r="J174" s="240">
        <f>ROUND(I174*H174,2)</f>
        <v>0</v>
      </c>
      <c r="K174" s="236" t="s">
        <v>144</v>
      </c>
      <c r="L174" s="45"/>
      <c r="M174" s="241" t="s">
        <v>1</v>
      </c>
      <c r="N174" s="242" t="s">
        <v>42</v>
      </c>
      <c r="O174" s="92"/>
      <c r="P174" s="243">
        <f>O174*H174</f>
        <v>0</v>
      </c>
      <c r="Q174" s="243">
        <v>0.00042999999999999999</v>
      </c>
      <c r="R174" s="243">
        <f>Q174*H174</f>
        <v>0.0025799999999999998</v>
      </c>
      <c r="S174" s="243">
        <v>0</v>
      </c>
      <c r="T174" s="24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5" t="s">
        <v>275</v>
      </c>
      <c r="AT174" s="245" t="s">
        <v>140</v>
      </c>
      <c r="AU174" s="245" t="s">
        <v>113</v>
      </c>
      <c r="AY174" s="18" t="s">
        <v>136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8" t="s">
        <v>113</v>
      </c>
      <c r="BK174" s="246">
        <f>ROUND(I174*H174,2)</f>
        <v>0</v>
      </c>
      <c r="BL174" s="18" t="s">
        <v>275</v>
      </c>
      <c r="BM174" s="245" t="s">
        <v>212</v>
      </c>
    </row>
    <row r="175" s="2" customFormat="1" ht="21.75" customHeight="1">
      <c r="A175" s="39"/>
      <c r="B175" s="40"/>
      <c r="C175" s="234" t="s">
        <v>281</v>
      </c>
      <c r="D175" s="234" t="s">
        <v>140</v>
      </c>
      <c r="E175" s="235" t="s">
        <v>966</v>
      </c>
      <c r="F175" s="236" t="s">
        <v>967</v>
      </c>
      <c r="G175" s="237" t="s">
        <v>493</v>
      </c>
      <c r="H175" s="238">
        <v>22</v>
      </c>
      <c r="I175" s="239"/>
      <c r="J175" s="240">
        <f>ROUND(I175*H175,2)</f>
        <v>0</v>
      </c>
      <c r="K175" s="236" t="s">
        <v>144</v>
      </c>
      <c r="L175" s="45"/>
      <c r="M175" s="241" t="s">
        <v>1</v>
      </c>
      <c r="N175" s="242" t="s">
        <v>42</v>
      </c>
      <c r="O175" s="92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5" t="s">
        <v>275</v>
      </c>
      <c r="AT175" s="245" t="s">
        <v>140</v>
      </c>
      <c r="AU175" s="245" t="s">
        <v>113</v>
      </c>
      <c r="AY175" s="18" t="s">
        <v>136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8" t="s">
        <v>113</v>
      </c>
      <c r="BK175" s="246">
        <f>ROUND(I175*H175,2)</f>
        <v>0</v>
      </c>
      <c r="BL175" s="18" t="s">
        <v>275</v>
      </c>
      <c r="BM175" s="245" t="s">
        <v>968</v>
      </c>
    </row>
    <row r="176" s="13" customFormat="1">
      <c r="A176" s="13"/>
      <c r="B176" s="252"/>
      <c r="C176" s="253"/>
      <c r="D176" s="254" t="s">
        <v>197</v>
      </c>
      <c r="E176" s="255" t="s">
        <v>1</v>
      </c>
      <c r="F176" s="256" t="s">
        <v>969</v>
      </c>
      <c r="G176" s="253"/>
      <c r="H176" s="257">
        <v>22</v>
      </c>
      <c r="I176" s="258"/>
      <c r="J176" s="253"/>
      <c r="K176" s="253"/>
      <c r="L176" s="259"/>
      <c r="M176" s="260"/>
      <c r="N176" s="261"/>
      <c r="O176" s="261"/>
      <c r="P176" s="261"/>
      <c r="Q176" s="261"/>
      <c r="R176" s="261"/>
      <c r="S176" s="261"/>
      <c r="T176" s="26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3" t="s">
        <v>197</v>
      </c>
      <c r="AU176" s="263" t="s">
        <v>113</v>
      </c>
      <c r="AV176" s="13" t="s">
        <v>113</v>
      </c>
      <c r="AW176" s="13" t="s">
        <v>32</v>
      </c>
      <c r="AX176" s="13" t="s">
        <v>84</v>
      </c>
      <c r="AY176" s="263" t="s">
        <v>136</v>
      </c>
    </row>
    <row r="177" s="2" customFormat="1" ht="24.15" customHeight="1">
      <c r="A177" s="39"/>
      <c r="B177" s="40"/>
      <c r="C177" s="234" t="s">
        <v>285</v>
      </c>
      <c r="D177" s="234" t="s">
        <v>140</v>
      </c>
      <c r="E177" s="235" t="s">
        <v>970</v>
      </c>
      <c r="F177" s="236" t="s">
        <v>971</v>
      </c>
      <c r="G177" s="237" t="s">
        <v>351</v>
      </c>
      <c r="H177" s="238">
        <v>0.019</v>
      </c>
      <c r="I177" s="239"/>
      <c r="J177" s="240">
        <f>ROUND(I177*H177,2)</f>
        <v>0</v>
      </c>
      <c r="K177" s="236" t="s">
        <v>144</v>
      </c>
      <c r="L177" s="45"/>
      <c r="M177" s="241" t="s">
        <v>1</v>
      </c>
      <c r="N177" s="242" t="s">
        <v>42</v>
      </c>
      <c r="O177" s="92"/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5" t="s">
        <v>275</v>
      </c>
      <c r="AT177" s="245" t="s">
        <v>140</v>
      </c>
      <c r="AU177" s="245" t="s">
        <v>113</v>
      </c>
      <c r="AY177" s="18" t="s">
        <v>136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8" t="s">
        <v>113</v>
      </c>
      <c r="BK177" s="246">
        <f>ROUND(I177*H177,2)</f>
        <v>0</v>
      </c>
      <c r="BL177" s="18" t="s">
        <v>275</v>
      </c>
      <c r="BM177" s="245" t="s">
        <v>972</v>
      </c>
    </row>
    <row r="178" s="12" customFormat="1" ht="22.8" customHeight="1">
      <c r="A178" s="12"/>
      <c r="B178" s="218"/>
      <c r="C178" s="219"/>
      <c r="D178" s="220" t="s">
        <v>75</v>
      </c>
      <c r="E178" s="232" t="s">
        <v>973</v>
      </c>
      <c r="F178" s="232" t="s">
        <v>974</v>
      </c>
      <c r="G178" s="219"/>
      <c r="H178" s="219"/>
      <c r="I178" s="222"/>
      <c r="J178" s="233">
        <f>BK178</f>
        <v>0</v>
      </c>
      <c r="K178" s="219"/>
      <c r="L178" s="224"/>
      <c r="M178" s="225"/>
      <c r="N178" s="226"/>
      <c r="O178" s="226"/>
      <c r="P178" s="227">
        <f>SUM(P179:P193)</f>
        <v>0</v>
      </c>
      <c r="Q178" s="226"/>
      <c r="R178" s="227">
        <f>SUM(R179:R193)</f>
        <v>0.061388100000000008</v>
      </c>
      <c r="S178" s="226"/>
      <c r="T178" s="228">
        <f>SUM(T179:T193)</f>
        <v>0.00072000000000000005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9" t="s">
        <v>113</v>
      </c>
      <c r="AT178" s="230" t="s">
        <v>75</v>
      </c>
      <c r="AU178" s="230" t="s">
        <v>84</v>
      </c>
      <c r="AY178" s="229" t="s">
        <v>136</v>
      </c>
      <c r="BK178" s="231">
        <f>SUM(BK179:BK193)</f>
        <v>0</v>
      </c>
    </row>
    <row r="179" s="2" customFormat="1" ht="24.15" customHeight="1">
      <c r="A179" s="39"/>
      <c r="B179" s="40"/>
      <c r="C179" s="234" t="s">
        <v>297</v>
      </c>
      <c r="D179" s="234" t="s">
        <v>140</v>
      </c>
      <c r="E179" s="235" t="s">
        <v>975</v>
      </c>
      <c r="F179" s="236" t="s">
        <v>976</v>
      </c>
      <c r="G179" s="237" t="s">
        <v>300</v>
      </c>
      <c r="H179" s="238">
        <v>3</v>
      </c>
      <c r="I179" s="239"/>
      <c r="J179" s="240">
        <f>ROUND(I179*H179,2)</f>
        <v>0</v>
      </c>
      <c r="K179" s="236" t="s">
        <v>144</v>
      </c>
      <c r="L179" s="45"/>
      <c r="M179" s="241" t="s">
        <v>1</v>
      </c>
      <c r="N179" s="242" t="s">
        <v>42</v>
      </c>
      <c r="O179" s="92"/>
      <c r="P179" s="243">
        <f>O179*H179</f>
        <v>0</v>
      </c>
      <c r="Q179" s="243">
        <v>2.0000000000000002E-05</v>
      </c>
      <c r="R179" s="243">
        <f>Q179*H179</f>
        <v>6.0000000000000008E-05</v>
      </c>
      <c r="S179" s="243">
        <v>0.00024000000000000001</v>
      </c>
      <c r="T179" s="244">
        <f>S179*H179</f>
        <v>0.00072000000000000005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5" t="s">
        <v>275</v>
      </c>
      <c r="AT179" s="245" t="s">
        <v>140</v>
      </c>
      <c r="AU179" s="245" t="s">
        <v>113</v>
      </c>
      <c r="AY179" s="18" t="s">
        <v>136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8" t="s">
        <v>113</v>
      </c>
      <c r="BK179" s="246">
        <f>ROUND(I179*H179,2)</f>
        <v>0</v>
      </c>
      <c r="BL179" s="18" t="s">
        <v>275</v>
      </c>
      <c r="BM179" s="245" t="s">
        <v>977</v>
      </c>
    </row>
    <row r="180" s="2" customFormat="1" ht="16.5" customHeight="1">
      <c r="A180" s="39"/>
      <c r="B180" s="40"/>
      <c r="C180" s="264" t="s">
        <v>302</v>
      </c>
      <c r="D180" s="264" t="s">
        <v>209</v>
      </c>
      <c r="E180" s="265" t="s">
        <v>978</v>
      </c>
      <c r="F180" s="266" t="s">
        <v>979</v>
      </c>
      <c r="G180" s="267" t="s">
        <v>493</v>
      </c>
      <c r="H180" s="268">
        <v>3.0899999999999999</v>
      </c>
      <c r="I180" s="269"/>
      <c r="J180" s="270">
        <f>ROUND(I180*H180,2)</f>
        <v>0</v>
      </c>
      <c r="K180" s="266" t="s">
        <v>144</v>
      </c>
      <c r="L180" s="271"/>
      <c r="M180" s="272" t="s">
        <v>1</v>
      </c>
      <c r="N180" s="273" t="s">
        <v>42</v>
      </c>
      <c r="O180" s="92"/>
      <c r="P180" s="243">
        <f>O180*H180</f>
        <v>0</v>
      </c>
      <c r="Q180" s="243">
        <v>9.0000000000000006E-05</v>
      </c>
      <c r="R180" s="243">
        <f>Q180*H180</f>
        <v>0.00027809999999999998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362</v>
      </c>
      <c r="AT180" s="245" t="s">
        <v>209</v>
      </c>
      <c r="AU180" s="245" t="s">
        <v>113</v>
      </c>
      <c r="AY180" s="18" t="s">
        <v>136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113</v>
      </c>
      <c r="BK180" s="246">
        <f>ROUND(I180*H180,2)</f>
        <v>0</v>
      </c>
      <c r="BL180" s="18" t="s">
        <v>275</v>
      </c>
      <c r="BM180" s="245" t="s">
        <v>980</v>
      </c>
    </row>
    <row r="181" s="13" customFormat="1">
      <c r="A181" s="13"/>
      <c r="B181" s="252"/>
      <c r="C181" s="253"/>
      <c r="D181" s="254" t="s">
        <v>197</v>
      </c>
      <c r="E181" s="253"/>
      <c r="F181" s="256" t="s">
        <v>981</v>
      </c>
      <c r="G181" s="253"/>
      <c r="H181" s="257">
        <v>3.0899999999999999</v>
      </c>
      <c r="I181" s="258"/>
      <c r="J181" s="253"/>
      <c r="K181" s="253"/>
      <c r="L181" s="259"/>
      <c r="M181" s="260"/>
      <c r="N181" s="261"/>
      <c r="O181" s="261"/>
      <c r="P181" s="261"/>
      <c r="Q181" s="261"/>
      <c r="R181" s="261"/>
      <c r="S181" s="261"/>
      <c r="T181" s="26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3" t="s">
        <v>197</v>
      </c>
      <c r="AU181" s="263" t="s">
        <v>113</v>
      </c>
      <c r="AV181" s="13" t="s">
        <v>113</v>
      </c>
      <c r="AW181" s="13" t="s">
        <v>4</v>
      </c>
      <c r="AX181" s="13" t="s">
        <v>84</v>
      </c>
      <c r="AY181" s="263" t="s">
        <v>136</v>
      </c>
    </row>
    <row r="182" s="2" customFormat="1" ht="21.75" customHeight="1">
      <c r="A182" s="39"/>
      <c r="B182" s="40"/>
      <c r="C182" s="234" t="s">
        <v>7</v>
      </c>
      <c r="D182" s="234" t="s">
        <v>140</v>
      </c>
      <c r="E182" s="235" t="s">
        <v>982</v>
      </c>
      <c r="F182" s="236" t="s">
        <v>983</v>
      </c>
      <c r="G182" s="237" t="s">
        <v>300</v>
      </c>
      <c r="H182" s="238">
        <v>3</v>
      </c>
      <c r="I182" s="239"/>
      <c r="J182" s="240">
        <f>ROUND(I182*H182,2)</f>
        <v>0</v>
      </c>
      <c r="K182" s="236" t="s">
        <v>144</v>
      </c>
      <c r="L182" s="45"/>
      <c r="M182" s="241" t="s">
        <v>1</v>
      </c>
      <c r="N182" s="242" t="s">
        <v>42</v>
      </c>
      <c r="O182" s="92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5" t="s">
        <v>275</v>
      </c>
      <c r="AT182" s="245" t="s">
        <v>140</v>
      </c>
      <c r="AU182" s="245" t="s">
        <v>113</v>
      </c>
      <c r="AY182" s="18" t="s">
        <v>136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8" t="s">
        <v>113</v>
      </c>
      <c r="BK182" s="246">
        <f>ROUND(I182*H182,2)</f>
        <v>0</v>
      </c>
      <c r="BL182" s="18" t="s">
        <v>275</v>
      </c>
      <c r="BM182" s="245" t="s">
        <v>984</v>
      </c>
    </row>
    <row r="183" s="2" customFormat="1" ht="24.15" customHeight="1">
      <c r="A183" s="39"/>
      <c r="B183" s="40"/>
      <c r="C183" s="234" t="s">
        <v>311</v>
      </c>
      <c r="D183" s="234" t="s">
        <v>140</v>
      </c>
      <c r="E183" s="235" t="s">
        <v>985</v>
      </c>
      <c r="F183" s="236" t="s">
        <v>986</v>
      </c>
      <c r="G183" s="237" t="s">
        <v>493</v>
      </c>
      <c r="H183" s="238">
        <v>81</v>
      </c>
      <c r="I183" s="239"/>
      <c r="J183" s="240">
        <f>ROUND(I183*H183,2)</f>
        <v>0</v>
      </c>
      <c r="K183" s="236" t="s">
        <v>144</v>
      </c>
      <c r="L183" s="45"/>
      <c r="M183" s="241" t="s">
        <v>1</v>
      </c>
      <c r="N183" s="242" t="s">
        <v>42</v>
      </c>
      <c r="O183" s="92"/>
      <c r="P183" s="243">
        <f>O183*H183</f>
        <v>0</v>
      </c>
      <c r="Q183" s="243">
        <v>0.00064000000000000005</v>
      </c>
      <c r="R183" s="243">
        <f>Q183*H183</f>
        <v>0.051840000000000004</v>
      </c>
      <c r="S183" s="243">
        <v>0</v>
      </c>
      <c r="T183" s="244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5" t="s">
        <v>275</v>
      </c>
      <c r="AT183" s="245" t="s">
        <v>140</v>
      </c>
      <c r="AU183" s="245" t="s">
        <v>113</v>
      </c>
      <c r="AY183" s="18" t="s">
        <v>136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8" t="s">
        <v>113</v>
      </c>
      <c r="BK183" s="246">
        <f>ROUND(I183*H183,2)</f>
        <v>0</v>
      </c>
      <c r="BL183" s="18" t="s">
        <v>275</v>
      </c>
      <c r="BM183" s="245" t="s">
        <v>240</v>
      </c>
    </row>
    <row r="184" s="2" customFormat="1" ht="37.8" customHeight="1">
      <c r="A184" s="39"/>
      <c r="B184" s="40"/>
      <c r="C184" s="234" t="s">
        <v>316</v>
      </c>
      <c r="D184" s="234" t="s">
        <v>140</v>
      </c>
      <c r="E184" s="235" t="s">
        <v>987</v>
      </c>
      <c r="F184" s="236" t="s">
        <v>988</v>
      </c>
      <c r="G184" s="237" t="s">
        <v>493</v>
      </c>
      <c r="H184" s="238">
        <v>81</v>
      </c>
      <c r="I184" s="239"/>
      <c r="J184" s="240">
        <f>ROUND(I184*H184,2)</f>
        <v>0</v>
      </c>
      <c r="K184" s="236" t="s">
        <v>144</v>
      </c>
      <c r="L184" s="45"/>
      <c r="M184" s="241" t="s">
        <v>1</v>
      </c>
      <c r="N184" s="242" t="s">
        <v>42</v>
      </c>
      <c r="O184" s="92"/>
      <c r="P184" s="243">
        <f>O184*H184</f>
        <v>0</v>
      </c>
      <c r="Q184" s="243">
        <v>4.0000000000000003E-05</v>
      </c>
      <c r="R184" s="243">
        <f>Q184*H184</f>
        <v>0.0032400000000000003</v>
      </c>
      <c r="S184" s="243">
        <v>0</v>
      </c>
      <c r="T184" s="24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5" t="s">
        <v>275</v>
      </c>
      <c r="AT184" s="245" t="s">
        <v>140</v>
      </c>
      <c r="AU184" s="245" t="s">
        <v>113</v>
      </c>
      <c r="AY184" s="18" t="s">
        <v>136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8" t="s">
        <v>113</v>
      </c>
      <c r="BK184" s="246">
        <f>ROUND(I184*H184,2)</f>
        <v>0</v>
      </c>
      <c r="BL184" s="18" t="s">
        <v>275</v>
      </c>
      <c r="BM184" s="245" t="s">
        <v>8</v>
      </c>
    </row>
    <row r="185" s="2" customFormat="1" ht="21.75" customHeight="1">
      <c r="A185" s="39"/>
      <c r="B185" s="40"/>
      <c r="C185" s="234" t="s">
        <v>321</v>
      </c>
      <c r="D185" s="234" t="s">
        <v>140</v>
      </c>
      <c r="E185" s="235" t="s">
        <v>989</v>
      </c>
      <c r="F185" s="236" t="s">
        <v>990</v>
      </c>
      <c r="G185" s="237" t="s">
        <v>300</v>
      </c>
      <c r="H185" s="238">
        <v>2</v>
      </c>
      <c r="I185" s="239"/>
      <c r="J185" s="240">
        <f>ROUND(I185*H185,2)</f>
        <v>0</v>
      </c>
      <c r="K185" s="236" t="s">
        <v>144</v>
      </c>
      <c r="L185" s="45"/>
      <c r="M185" s="241" t="s">
        <v>1</v>
      </c>
      <c r="N185" s="242" t="s">
        <v>42</v>
      </c>
      <c r="O185" s="92"/>
      <c r="P185" s="243">
        <f>O185*H185</f>
        <v>0</v>
      </c>
      <c r="Q185" s="243">
        <v>0.00012999999999999999</v>
      </c>
      <c r="R185" s="243">
        <f>Q185*H185</f>
        <v>0.00025999999999999998</v>
      </c>
      <c r="S185" s="243">
        <v>0</v>
      </c>
      <c r="T185" s="24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5" t="s">
        <v>275</v>
      </c>
      <c r="AT185" s="245" t="s">
        <v>140</v>
      </c>
      <c r="AU185" s="245" t="s">
        <v>113</v>
      </c>
      <c r="AY185" s="18" t="s">
        <v>136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8" t="s">
        <v>113</v>
      </c>
      <c r="BK185" s="246">
        <f>ROUND(I185*H185,2)</f>
        <v>0</v>
      </c>
      <c r="BL185" s="18" t="s">
        <v>275</v>
      </c>
      <c r="BM185" s="245" t="s">
        <v>275</v>
      </c>
    </row>
    <row r="186" s="2" customFormat="1" ht="16.5" customHeight="1">
      <c r="A186" s="39"/>
      <c r="B186" s="40"/>
      <c r="C186" s="234" t="s">
        <v>326</v>
      </c>
      <c r="D186" s="234" t="s">
        <v>140</v>
      </c>
      <c r="E186" s="235" t="s">
        <v>991</v>
      </c>
      <c r="F186" s="236" t="s">
        <v>992</v>
      </c>
      <c r="G186" s="237" t="s">
        <v>993</v>
      </c>
      <c r="H186" s="238">
        <v>2</v>
      </c>
      <c r="I186" s="239"/>
      <c r="J186" s="240">
        <f>ROUND(I186*H186,2)</f>
        <v>0</v>
      </c>
      <c r="K186" s="236" t="s">
        <v>144</v>
      </c>
      <c r="L186" s="45"/>
      <c r="M186" s="241" t="s">
        <v>1</v>
      </c>
      <c r="N186" s="242" t="s">
        <v>42</v>
      </c>
      <c r="O186" s="92"/>
      <c r="P186" s="243">
        <f>O186*H186</f>
        <v>0</v>
      </c>
      <c r="Q186" s="243">
        <v>0.00025000000000000001</v>
      </c>
      <c r="R186" s="243">
        <f>Q186*H186</f>
        <v>0.00050000000000000001</v>
      </c>
      <c r="S186" s="243">
        <v>0</v>
      </c>
      <c r="T186" s="24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5" t="s">
        <v>275</v>
      </c>
      <c r="AT186" s="245" t="s">
        <v>140</v>
      </c>
      <c r="AU186" s="245" t="s">
        <v>113</v>
      </c>
      <c r="AY186" s="18" t="s">
        <v>136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8" t="s">
        <v>113</v>
      </c>
      <c r="BK186" s="246">
        <f>ROUND(I186*H186,2)</f>
        <v>0</v>
      </c>
      <c r="BL186" s="18" t="s">
        <v>275</v>
      </c>
      <c r="BM186" s="245" t="s">
        <v>285</v>
      </c>
    </row>
    <row r="187" s="2" customFormat="1" ht="24.15" customHeight="1">
      <c r="A187" s="39"/>
      <c r="B187" s="40"/>
      <c r="C187" s="234" t="s">
        <v>331</v>
      </c>
      <c r="D187" s="234" t="s">
        <v>140</v>
      </c>
      <c r="E187" s="235" t="s">
        <v>994</v>
      </c>
      <c r="F187" s="236" t="s">
        <v>995</v>
      </c>
      <c r="G187" s="237" t="s">
        <v>300</v>
      </c>
      <c r="H187" s="238">
        <v>1</v>
      </c>
      <c r="I187" s="239"/>
      <c r="J187" s="240">
        <f>ROUND(I187*H187,2)</f>
        <v>0</v>
      </c>
      <c r="K187" s="236" t="s">
        <v>144</v>
      </c>
      <c r="L187" s="45"/>
      <c r="M187" s="241" t="s">
        <v>1</v>
      </c>
      <c r="N187" s="242" t="s">
        <v>42</v>
      </c>
      <c r="O187" s="92"/>
      <c r="P187" s="243">
        <f>O187*H187</f>
        <v>0</v>
      </c>
      <c r="Q187" s="243">
        <v>0.00022000000000000001</v>
      </c>
      <c r="R187" s="243">
        <f>Q187*H187</f>
        <v>0.00022000000000000001</v>
      </c>
      <c r="S187" s="243">
        <v>0</v>
      </c>
      <c r="T187" s="24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5" t="s">
        <v>275</v>
      </c>
      <c r="AT187" s="245" t="s">
        <v>140</v>
      </c>
      <c r="AU187" s="245" t="s">
        <v>113</v>
      </c>
      <c r="AY187" s="18" t="s">
        <v>136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8" t="s">
        <v>113</v>
      </c>
      <c r="BK187" s="246">
        <f>ROUND(I187*H187,2)</f>
        <v>0</v>
      </c>
      <c r="BL187" s="18" t="s">
        <v>275</v>
      </c>
      <c r="BM187" s="245" t="s">
        <v>302</v>
      </c>
    </row>
    <row r="188" s="2" customFormat="1" ht="24.15" customHeight="1">
      <c r="A188" s="39"/>
      <c r="B188" s="40"/>
      <c r="C188" s="234" t="s">
        <v>336</v>
      </c>
      <c r="D188" s="234" t="s">
        <v>140</v>
      </c>
      <c r="E188" s="235" t="s">
        <v>996</v>
      </c>
      <c r="F188" s="236" t="s">
        <v>997</v>
      </c>
      <c r="G188" s="237" t="s">
        <v>300</v>
      </c>
      <c r="H188" s="238">
        <v>2</v>
      </c>
      <c r="I188" s="239"/>
      <c r="J188" s="240">
        <f>ROUND(I188*H188,2)</f>
        <v>0</v>
      </c>
      <c r="K188" s="236" t="s">
        <v>144</v>
      </c>
      <c r="L188" s="45"/>
      <c r="M188" s="241" t="s">
        <v>1</v>
      </c>
      <c r="N188" s="242" t="s">
        <v>42</v>
      </c>
      <c r="O188" s="92"/>
      <c r="P188" s="243">
        <f>O188*H188</f>
        <v>0</v>
      </c>
      <c r="Q188" s="243">
        <v>0</v>
      </c>
      <c r="R188" s="243">
        <f>Q188*H188</f>
        <v>0</v>
      </c>
      <c r="S188" s="243">
        <v>0</v>
      </c>
      <c r="T188" s="24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5" t="s">
        <v>275</v>
      </c>
      <c r="AT188" s="245" t="s">
        <v>140</v>
      </c>
      <c r="AU188" s="245" t="s">
        <v>113</v>
      </c>
      <c r="AY188" s="18" t="s">
        <v>136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8" t="s">
        <v>113</v>
      </c>
      <c r="BK188" s="246">
        <f>ROUND(I188*H188,2)</f>
        <v>0</v>
      </c>
      <c r="BL188" s="18" t="s">
        <v>275</v>
      </c>
      <c r="BM188" s="245" t="s">
        <v>311</v>
      </c>
    </row>
    <row r="189" s="2" customFormat="1" ht="16.5" customHeight="1">
      <c r="A189" s="39"/>
      <c r="B189" s="40"/>
      <c r="C189" s="234" t="s">
        <v>341</v>
      </c>
      <c r="D189" s="234" t="s">
        <v>140</v>
      </c>
      <c r="E189" s="235" t="s">
        <v>998</v>
      </c>
      <c r="F189" s="236" t="s">
        <v>999</v>
      </c>
      <c r="G189" s="237" t="s">
        <v>300</v>
      </c>
      <c r="H189" s="238">
        <v>2</v>
      </c>
      <c r="I189" s="239"/>
      <c r="J189" s="240">
        <f>ROUND(I189*H189,2)</f>
        <v>0</v>
      </c>
      <c r="K189" s="236" t="s">
        <v>144</v>
      </c>
      <c r="L189" s="45"/>
      <c r="M189" s="241" t="s">
        <v>1</v>
      </c>
      <c r="N189" s="242" t="s">
        <v>42</v>
      </c>
      <c r="O189" s="92"/>
      <c r="P189" s="243">
        <f>O189*H189</f>
        <v>0</v>
      </c>
      <c r="Q189" s="243">
        <v>0.00035</v>
      </c>
      <c r="R189" s="243">
        <f>Q189*H189</f>
        <v>0.00069999999999999999</v>
      </c>
      <c r="S189" s="243">
        <v>0</v>
      </c>
      <c r="T189" s="24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5" t="s">
        <v>275</v>
      </c>
      <c r="AT189" s="245" t="s">
        <v>140</v>
      </c>
      <c r="AU189" s="245" t="s">
        <v>113</v>
      </c>
      <c r="AY189" s="18" t="s">
        <v>136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8" t="s">
        <v>113</v>
      </c>
      <c r="BK189" s="246">
        <f>ROUND(I189*H189,2)</f>
        <v>0</v>
      </c>
      <c r="BL189" s="18" t="s">
        <v>275</v>
      </c>
      <c r="BM189" s="245" t="s">
        <v>321</v>
      </c>
    </row>
    <row r="190" s="2" customFormat="1" ht="21.75" customHeight="1">
      <c r="A190" s="39"/>
      <c r="B190" s="40"/>
      <c r="C190" s="234" t="s">
        <v>348</v>
      </c>
      <c r="D190" s="234" t="s">
        <v>140</v>
      </c>
      <c r="E190" s="235" t="s">
        <v>1000</v>
      </c>
      <c r="F190" s="236" t="s">
        <v>1001</v>
      </c>
      <c r="G190" s="237" t="s">
        <v>300</v>
      </c>
      <c r="H190" s="238">
        <v>1</v>
      </c>
      <c r="I190" s="239"/>
      <c r="J190" s="240">
        <f>ROUND(I190*H190,2)</f>
        <v>0</v>
      </c>
      <c r="K190" s="236" t="s">
        <v>144</v>
      </c>
      <c r="L190" s="45"/>
      <c r="M190" s="241" t="s">
        <v>1</v>
      </c>
      <c r="N190" s="242" t="s">
        <v>42</v>
      </c>
      <c r="O190" s="92"/>
      <c r="P190" s="243">
        <f>O190*H190</f>
        <v>0</v>
      </c>
      <c r="Q190" s="243">
        <v>0.0018600000000000001</v>
      </c>
      <c r="R190" s="243">
        <f>Q190*H190</f>
        <v>0.0018600000000000001</v>
      </c>
      <c r="S190" s="243">
        <v>0</v>
      </c>
      <c r="T190" s="244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5" t="s">
        <v>275</v>
      </c>
      <c r="AT190" s="245" t="s">
        <v>140</v>
      </c>
      <c r="AU190" s="245" t="s">
        <v>113</v>
      </c>
      <c r="AY190" s="18" t="s">
        <v>136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8" t="s">
        <v>113</v>
      </c>
      <c r="BK190" s="246">
        <f>ROUND(I190*H190,2)</f>
        <v>0</v>
      </c>
      <c r="BL190" s="18" t="s">
        <v>275</v>
      </c>
      <c r="BM190" s="245" t="s">
        <v>331</v>
      </c>
    </row>
    <row r="191" s="2" customFormat="1" ht="21.75" customHeight="1">
      <c r="A191" s="39"/>
      <c r="B191" s="40"/>
      <c r="C191" s="234" t="s">
        <v>353</v>
      </c>
      <c r="D191" s="234" t="s">
        <v>140</v>
      </c>
      <c r="E191" s="235" t="s">
        <v>1002</v>
      </c>
      <c r="F191" s="236" t="s">
        <v>1003</v>
      </c>
      <c r="G191" s="237" t="s">
        <v>493</v>
      </c>
      <c r="H191" s="238">
        <v>81</v>
      </c>
      <c r="I191" s="239"/>
      <c r="J191" s="240">
        <f>ROUND(I191*H191,2)</f>
        <v>0</v>
      </c>
      <c r="K191" s="236" t="s">
        <v>144</v>
      </c>
      <c r="L191" s="45"/>
      <c r="M191" s="241" t="s">
        <v>1</v>
      </c>
      <c r="N191" s="242" t="s">
        <v>42</v>
      </c>
      <c r="O191" s="92"/>
      <c r="P191" s="243">
        <f>O191*H191</f>
        <v>0</v>
      </c>
      <c r="Q191" s="243">
        <v>1.0000000000000001E-05</v>
      </c>
      <c r="R191" s="243">
        <f>Q191*H191</f>
        <v>0.00081000000000000006</v>
      </c>
      <c r="S191" s="243">
        <v>0</v>
      </c>
      <c r="T191" s="24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5" t="s">
        <v>275</v>
      </c>
      <c r="AT191" s="245" t="s">
        <v>140</v>
      </c>
      <c r="AU191" s="245" t="s">
        <v>113</v>
      </c>
      <c r="AY191" s="18" t="s">
        <v>136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8" t="s">
        <v>113</v>
      </c>
      <c r="BK191" s="246">
        <f>ROUND(I191*H191,2)</f>
        <v>0</v>
      </c>
      <c r="BL191" s="18" t="s">
        <v>275</v>
      </c>
      <c r="BM191" s="245" t="s">
        <v>341</v>
      </c>
    </row>
    <row r="192" s="2" customFormat="1" ht="24.15" customHeight="1">
      <c r="A192" s="39"/>
      <c r="B192" s="40"/>
      <c r="C192" s="234" t="s">
        <v>357</v>
      </c>
      <c r="D192" s="234" t="s">
        <v>140</v>
      </c>
      <c r="E192" s="235" t="s">
        <v>1004</v>
      </c>
      <c r="F192" s="236" t="s">
        <v>1005</v>
      </c>
      <c r="G192" s="237" t="s">
        <v>493</v>
      </c>
      <c r="H192" s="238">
        <v>81</v>
      </c>
      <c r="I192" s="239"/>
      <c r="J192" s="240">
        <f>ROUND(I192*H192,2)</f>
        <v>0</v>
      </c>
      <c r="K192" s="236" t="s">
        <v>144</v>
      </c>
      <c r="L192" s="45"/>
      <c r="M192" s="241" t="s">
        <v>1</v>
      </c>
      <c r="N192" s="242" t="s">
        <v>42</v>
      </c>
      <c r="O192" s="92"/>
      <c r="P192" s="243">
        <f>O192*H192</f>
        <v>0</v>
      </c>
      <c r="Q192" s="243">
        <v>2.0000000000000002E-05</v>
      </c>
      <c r="R192" s="243">
        <f>Q192*H192</f>
        <v>0.0016200000000000001</v>
      </c>
      <c r="S192" s="243">
        <v>0</v>
      </c>
      <c r="T192" s="244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5" t="s">
        <v>275</v>
      </c>
      <c r="AT192" s="245" t="s">
        <v>140</v>
      </c>
      <c r="AU192" s="245" t="s">
        <v>113</v>
      </c>
      <c r="AY192" s="18" t="s">
        <v>136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8" t="s">
        <v>113</v>
      </c>
      <c r="BK192" s="246">
        <f>ROUND(I192*H192,2)</f>
        <v>0</v>
      </c>
      <c r="BL192" s="18" t="s">
        <v>275</v>
      </c>
      <c r="BM192" s="245" t="s">
        <v>353</v>
      </c>
    </row>
    <row r="193" s="2" customFormat="1" ht="24.15" customHeight="1">
      <c r="A193" s="39"/>
      <c r="B193" s="40"/>
      <c r="C193" s="234" t="s">
        <v>362</v>
      </c>
      <c r="D193" s="234" t="s">
        <v>140</v>
      </c>
      <c r="E193" s="235" t="s">
        <v>1006</v>
      </c>
      <c r="F193" s="236" t="s">
        <v>1007</v>
      </c>
      <c r="G193" s="237" t="s">
        <v>351</v>
      </c>
      <c r="H193" s="238">
        <v>0.060999999999999999</v>
      </c>
      <c r="I193" s="239"/>
      <c r="J193" s="240">
        <f>ROUND(I193*H193,2)</f>
        <v>0</v>
      </c>
      <c r="K193" s="236" t="s">
        <v>144</v>
      </c>
      <c r="L193" s="45"/>
      <c r="M193" s="241" t="s">
        <v>1</v>
      </c>
      <c r="N193" s="242" t="s">
        <v>42</v>
      </c>
      <c r="O193" s="92"/>
      <c r="P193" s="243">
        <f>O193*H193</f>
        <v>0</v>
      </c>
      <c r="Q193" s="243">
        <v>0</v>
      </c>
      <c r="R193" s="243">
        <f>Q193*H193</f>
        <v>0</v>
      </c>
      <c r="S193" s="243">
        <v>0</v>
      </c>
      <c r="T193" s="24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5" t="s">
        <v>275</v>
      </c>
      <c r="AT193" s="245" t="s">
        <v>140</v>
      </c>
      <c r="AU193" s="245" t="s">
        <v>113</v>
      </c>
      <c r="AY193" s="18" t="s">
        <v>136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18" t="s">
        <v>113</v>
      </c>
      <c r="BK193" s="246">
        <f>ROUND(I193*H193,2)</f>
        <v>0</v>
      </c>
      <c r="BL193" s="18" t="s">
        <v>275</v>
      </c>
      <c r="BM193" s="245" t="s">
        <v>362</v>
      </c>
    </row>
    <row r="194" s="12" customFormat="1" ht="22.8" customHeight="1">
      <c r="A194" s="12"/>
      <c r="B194" s="218"/>
      <c r="C194" s="219"/>
      <c r="D194" s="220" t="s">
        <v>75</v>
      </c>
      <c r="E194" s="232" t="s">
        <v>1008</v>
      </c>
      <c r="F194" s="232" t="s">
        <v>1009</v>
      </c>
      <c r="G194" s="219"/>
      <c r="H194" s="219"/>
      <c r="I194" s="222"/>
      <c r="J194" s="233">
        <f>BK194</f>
        <v>0</v>
      </c>
      <c r="K194" s="219"/>
      <c r="L194" s="224"/>
      <c r="M194" s="225"/>
      <c r="N194" s="226"/>
      <c r="O194" s="226"/>
      <c r="P194" s="227">
        <f>SUM(P195:P205)</f>
        <v>0</v>
      </c>
      <c r="Q194" s="226"/>
      <c r="R194" s="227">
        <f>SUM(R195:R205)</f>
        <v>0.020229999999999998</v>
      </c>
      <c r="S194" s="226"/>
      <c r="T194" s="228">
        <f>SUM(T195:T205)</f>
        <v>0.0086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9" t="s">
        <v>113</v>
      </c>
      <c r="AT194" s="230" t="s">
        <v>75</v>
      </c>
      <c r="AU194" s="230" t="s">
        <v>84</v>
      </c>
      <c r="AY194" s="229" t="s">
        <v>136</v>
      </c>
      <c r="BK194" s="231">
        <f>SUM(BK195:BK205)</f>
        <v>0</v>
      </c>
    </row>
    <row r="195" s="2" customFormat="1" ht="24.15" customHeight="1">
      <c r="A195" s="39"/>
      <c r="B195" s="40"/>
      <c r="C195" s="234" t="s">
        <v>366</v>
      </c>
      <c r="D195" s="234" t="s">
        <v>140</v>
      </c>
      <c r="E195" s="235" t="s">
        <v>1010</v>
      </c>
      <c r="F195" s="236" t="s">
        <v>1011</v>
      </c>
      <c r="G195" s="237" t="s">
        <v>493</v>
      </c>
      <c r="H195" s="238">
        <v>4</v>
      </c>
      <c r="I195" s="239"/>
      <c r="J195" s="240">
        <f>ROUND(I195*H195,2)</f>
        <v>0</v>
      </c>
      <c r="K195" s="236" t="s">
        <v>144</v>
      </c>
      <c r="L195" s="45"/>
      <c r="M195" s="241" t="s">
        <v>1</v>
      </c>
      <c r="N195" s="242" t="s">
        <v>42</v>
      </c>
      <c r="O195" s="92"/>
      <c r="P195" s="243">
        <f>O195*H195</f>
        <v>0</v>
      </c>
      <c r="Q195" s="243">
        <v>0.0018500000000000001</v>
      </c>
      <c r="R195" s="243">
        <f>Q195*H195</f>
        <v>0.0074000000000000003</v>
      </c>
      <c r="S195" s="243">
        <v>0</v>
      </c>
      <c r="T195" s="24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5" t="s">
        <v>275</v>
      </c>
      <c r="AT195" s="245" t="s">
        <v>140</v>
      </c>
      <c r="AU195" s="245" t="s">
        <v>113</v>
      </c>
      <c r="AY195" s="18" t="s">
        <v>136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8" t="s">
        <v>113</v>
      </c>
      <c r="BK195" s="246">
        <f>ROUND(I195*H195,2)</f>
        <v>0</v>
      </c>
      <c r="BL195" s="18" t="s">
        <v>275</v>
      </c>
      <c r="BM195" s="245" t="s">
        <v>372</v>
      </c>
    </row>
    <row r="196" s="2" customFormat="1" ht="24.15" customHeight="1">
      <c r="A196" s="39"/>
      <c r="B196" s="40"/>
      <c r="C196" s="234" t="s">
        <v>372</v>
      </c>
      <c r="D196" s="234" t="s">
        <v>140</v>
      </c>
      <c r="E196" s="235" t="s">
        <v>1012</v>
      </c>
      <c r="F196" s="236" t="s">
        <v>1013</v>
      </c>
      <c r="G196" s="237" t="s">
        <v>816</v>
      </c>
      <c r="H196" s="238">
        <v>1</v>
      </c>
      <c r="I196" s="239"/>
      <c r="J196" s="240">
        <f>ROUND(I196*H196,2)</f>
        <v>0</v>
      </c>
      <c r="K196" s="236" t="s">
        <v>144</v>
      </c>
      <c r="L196" s="45"/>
      <c r="M196" s="241" t="s">
        <v>1</v>
      </c>
      <c r="N196" s="242" t="s">
        <v>42</v>
      </c>
      <c r="O196" s="92"/>
      <c r="P196" s="243">
        <f>O196*H196</f>
        <v>0</v>
      </c>
      <c r="Q196" s="243">
        <v>0.0033800000000000002</v>
      </c>
      <c r="R196" s="243">
        <f>Q196*H196</f>
        <v>0.0033800000000000002</v>
      </c>
      <c r="S196" s="243">
        <v>0</v>
      </c>
      <c r="T196" s="24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5" t="s">
        <v>275</v>
      </c>
      <c r="AT196" s="245" t="s">
        <v>140</v>
      </c>
      <c r="AU196" s="245" t="s">
        <v>113</v>
      </c>
      <c r="AY196" s="18" t="s">
        <v>136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8" t="s">
        <v>113</v>
      </c>
      <c r="BK196" s="246">
        <f>ROUND(I196*H196,2)</f>
        <v>0</v>
      </c>
      <c r="BL196" s="18" t="s">
        <v>275</v>
      </c>
      <c r="BM196" s="245" t="s">
        <v>1014</v>
      </c>
    </row>
    <row r="197" s="2" customFormat="1" ht="24.15" customHeight="1">
      <c r="A197" s="39"/>
      <c r="B197" s="40"/>
      <c r="C197" s="234" t="s">
        <v>380</v>
      </c>
      <c r="D197" s="234" t="s">
        <v>140</v>
      </c>
      <c r="E197" s="235" t="s">
        <v>1015</v>
      </c>
      <c r="F197" s="236" t="s">
        <v>1016</v>
      </c>
      <c r="G197" s="237" t="s">
        <v>816</v>
      </c>
      <c r="H197" s="238">
        <v>1</v>
      </c>
      <c r="I197" s="239"/>
      <c r="J197" s="240">
        <f>ROUND(I197*H197,2)</f>
        <v>0</v>
      </c>
      <c r="K197" s="236" t="s">
        <v>144</v>
      </c>
      <c r="L197" s="45"/>
      <c r="M197" s="241" t="s">
        <v>1</v>
      </c>
      <c r="N197" s="242" t="s">
        <v>42</v>
      </c>
      <c r="O197" s="92"/>
      <c r="P197" s="243">
        <f>O197*H197</f>
        <v>0</v>
      </c>
      <c r="Q197" s="243">
        <v>0.00428</v>
      </c>
      <c r="R197" s="243">
        <f>Q197*H197</f>
        <v>0.00428</v>
      </c>
      <c r="S197" s="243">
        <v>0</v>
      </c>
      <c r="T197" s="244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5" t="s">
        <v>275</v>
      </c>
      <c r="AT197" s="245" t="s">
        <v>140</v>
      </c>
      <c r="AU197" s="245" t="s">
        <v>113</v>
      </c>
      <c r="AY197" s="18" t="s">
        <v>136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18" t="s">
        <v>113</v>
      </c>
      <c r="BK197" s="246">
        <f>ROUND(I197*H197,2)</f>
        <v>0</v>
      </c>
      <c r="BL197" s="18" t="s">
        <v>275</v>
      </c>
      <c r="BM197" s="245" t="s">
        <v>384</v>
      </c>
    </row>
    <row r="198" s="2" customFormat="1" ht="16.5" customHeight="1">
      <c r="A198" s="39"/>
      <c r="B198" s="40"/>
      <c r="C198" s="234" t="s">
        <v>384</v>
      </c>
      <c r="D198" s="234" t="s">
        <v>140</v>
      </c>
      <c r="E198" s="235" t="s">
        <v>1017</v>
      </c>
      <c r="F198" s="236" t="s">
        <v>1018</v>
      </c>
      <c r="G198" s="237" t="s">
        <v>300</v>
      </c>
      <c r="H198" s="238">
        <v>1</v>
      </c>
      <c r="I198" s="239"/>
      <c r="J198" s="240">
        <f>ROUND(I198*H198,2)</f>
        <v>0</v>
      </c>
      <c r="K198" s="236" t="s">
        <v>144</v>
      </c>
      <c r="L198" s="45"/>
      <c r="M198" s="241" t="s">
        <v>1</v>
      </c>
      <c r="N198" s="242" t="s">
        <v>42</v>
      </c>
      <c r="O198" s="92"/>
      <c r="P198" s="243">
        <f>O198*H198</f>
        <v>0</v>
      </c>
      <c r="Q198" s="243">
        <v>0.00023000000000000001</v>
      </c>
      <c r="R198" s="243">
        <f>Q198*H198</f>
        <v>0.00023000000000000001</v>
      </c>
      <c r="S198" s="243">
        <v>0</v>
      </c>
      <c r="T198" s="244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5" t="s">
        <v>275</v>
      </c>
      <c r="AT198" s="245" t="s">
        <v>140</v>
      </c>
      <c r="AU198" s="245" t="s">
        <v>113</v>
      </c>
      <c r="AY198" s="18" t="s">
        <v>136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18" t="s">
        <v>113</v>
      </c>
      <c r="BK198" s="246">
        <f>ROUND(I198*H198,2)</f>
        <v>0</v>
      </c>
      <c r="BL198" s="18" t="s">
        <v>275</v>
      </c>
      <c r="BM198" s="245" t="s">
        <v>1019</v>
      </c>
    </row>
    <row r="199" s="2" customFormat="1" ht="24.15" customHeight="1">
      <c r="A199" s="39"/>
      <c r="B199" s="40"/>
      <c r="C199" s="234" t="s">
        <v>391</v>
      </c>
      <c r="D199" s="234" t="s">
        <v>140</v>
      </c>
      <c r="E199" s="235" t="s">
        <v>1020</v>
      </c>
      <c r="F199" s="236" t="s">
        <v>1021</v>
      </c>
      <c r="G199" s="237" t="s">
        <v>300</v>
      </c>
      <c r="H199" s="238">
        <v>1</v>
      </c>
      <c r="I199" s="239"/>
      <c r="J199" s="240">
        <f>ROUND(I199*H199,2)</f>
        <v>0</v>
      </c>
      <c r="K199" s="236" t="s">
        <v>144</v>
      </c>
      <c r="L199" s="45"/>
      <c r="M199" s="241" t="s">
        <v>1</v>
      </c>
      <c r="N199" s="242" t="s">
        <v>42</v>
      </c>
      <c r="O199" s="92"/>
      <c r="P199" s="243">
        <f>O199*H199</f>
        <v>0</v>
      </c>
      <c r="Q199" s="243">
        <v>0.00059000000000000003</v>
      </c>
      <c r="R199" s="243">
        <f>Q199*H199</f>
        <v>0.00059000000000000003</v>
      </c>
      <c r="S199" s="243">
        <v>0</v>
      </c>
      <c r="T199" s="24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5" t="s">
        <v>275</v>
      </c>
      <c r="AT199" s="245" t="s">
        <v>140</v>
      </c>
      <c r="AU199" s="245" t="s">
        <v>113</v>
      </c>
      <c r="AY199" s="18" t="s">
        <v>136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8" t="s">
        <v>113</v>
      </c>
      <c r="BK199" s="246">
        <f>ROUND(I199*H199,2)</f>
        <v>0</v>
      </c>
      <c r="BL199" s="18" t="s">
        <v>275</v>
      </c>
      <c r="BM199" s="245" t="s">
        <v>395</v>
      </c>
    </row>
    <row r="200" s="2" customFormat="1" ht="24.15" customHeight="1">
      <c r="A200" s="39"/>
      <c r="B200" s="40"/>
      <c r="C200" s="234" t="s">
        <v>395</v>
      </c>
      <c r="D200" s="234" t="s">
        <v>140</v>
      </c>
      <c r="E200" s="235" t="s">
        <v>1022</v>
      </c>
      <c r="F200" s="236" t="s">
        <v>1023</v>
      </c>
      <c r="G200" s="237" t="s">
        <v>493</v>
      </c>
      <c r="H200" s="238">
        <v>4</v>
      </c>
      <c r="I200" s="239"/>
      <c r="J200" s="240">
        <f>ROUND(I200*H200,2)</f>
        <v>0</v>
      </c>
      <c r="K200" s="236" t="s">
        <v>144</v>
      </c>
      <c r="L200" s="45"/>
      <c r="M200" s="241" t="s">
        <v>1</v>
      </c>
      <c r="N200" s="242" t="s">
        <v>42</v>
      </c>
      <c r="O200" s="92"/>
      <c r="P200" s="243">
        <f>O200*H200</f>
        <v>0</v>
      </c>
      <c r="Q200" s="243">
        <v>0.00011</v>
      </c>
      <c r="R200" s="243">
        <f>Q200*H200</f>
        <v>0.00044000000000000002</v>
      </c>
      <c r="S200" s="243">
        <v>0.00215</v>
      </c>
      <c r="T200" s="244">
        <f>S200*H200</f>
        <v>0.0086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5" t="s">
        <v>275</v>
      </c>
      <c r="AT200" s="245" t="s">
        <v>140</v>
      </c>
      <c r="AU200" s="245" t="s">
        <v>113</v>
      </c>
      <c r="AY200" s="18" t="s">
        <v>136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8" t="s">
        <v>113</v>
      </c>
      <c r="BK200" s="246">
        <f>ROUND(I200*H200,2)</f>
        <v>0</v>
      </c>
      <c r="BL200" s="18" t="s">
        <v>275</v>
      </c>
      <c r="BM200" s="245" t="s">
        <v>403</v>
      </c>
    </row>
    <row r="201" s="2" customFormat="1" ht="24.15" customHeight="1">
      <c r="A201" s="39"/>
      <c r="B201" s="40"/>
      <c r="C201" s="234" t="s">
        <v>399</v>
      </c>
      <c r="D201" s="234" t="s">
        <v>140</v>
      </c>
      <c r="E201" s="235" t="s">
        <v>1024</v>
      </c>
      <c r="F201" s="236" t="s">
        <v>1025</v>
      </c>
      <c r="G201" s="237" t="s">
        <v>1026</v>
      </c>
      <c r="H201" s="238">
        <v>1</v>
      </c>
      <c r="I201" s="239"/>
      <c r="J201" s="240">
        <f>ROUND(I201*H201,2)</f>
        <v>0</v>
      </c>
      <c r="K201" s="236" t="s">
        <v>144</v>
      </c>
      <c r="L201" s="45"/>
      <c r="M201" s="241" t="s">
        <v>1</v>
      </c>
      <c r="N201" s="242" t="s">
        <v>42</v>
      </c>
      <c r="O201" s="92"/>
      <c r="P201" s="243">
        <f>O201*H201</f>
        <v>0</v>
      </c>
      <c r="Q201" s="243">
        <v>0</v>
      </c>
      <c r="R201" s="243">
        <f>Q201*H201</f>
        <v>0</v>
      </c>
      <c r="S201" s="243">
        <v>0</v>
      </c>
      <c r="T201" s="24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5" t="s">
        <v>275</v>
      </c>
      <c r="AT201" s="245" t="s">
        <v>140</v>
      </c>
      <c r="AU201" s="245" t="s">
        <v>113</v>
      </c>
      <c r="AY201" s="18" t="s">
        <v>136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18" t="s">
        <v>113</v>
      </c>
      <c r="BK201" s="246">
        <f>ROUND(I201*H201,2)</f>
        <v>0</v>
      </c>
      <c r="BL201" s="18" t="s">
        <v>275</v>
      </c>
      <c r="BM201" s="245" t="s">
        <v>413</v>
      </c>
    </row>
    <row r="202" s="2" customFormat="1" ht="16.5" customHeight="1">
      <c r="A202" s="39"/>
      <c r="B202" s="40"/>
      <c r="C202" s="234" t="s">
        <v>403</v>
      </c>
      <c r="D202" s="234" t="s">
        <v>140</v>
      </c>
      <c r="E202" s="235" t="s">
        <v>1027</v>
      </c>
      <c r="F202" s="236" t="s">
        <v>1028</v>
      </c>
      <c r="G202" s="237" t="s">
        <v>300</v>
      </c>
      <c r="H202" s="238">
        <v>1</v>
      </c>
      <c r="I202" s="239"/>
      <c r="J202" s="240">
        <f>ROUND(I202*H202,2)</f>
        <v>0</v>
      </c>
      <c r="K202" s="236" t="s">
        <v>144</v>
      </c>
      <c r="L202" s="45"/>
      <c r="M202" s="241" t="s">
        <v>1</v>
      </c>
      <c r="N202" s="242" t="s">
        <v>42</v>
      </c>
      <c r="O202" s="92"/>
      <c r="P202" s="243">
        <f>O202*H202</f>
        <v>0</v>
      </c>
      <c r="Q202" s="243">
        <v>0.00025000000000000001</v>
      </c>
      <c r="R202" s="243">
        <f>Q202*H202</f>
        <v>0.00025000000000000001</v>
      </c>
      <c r="S202" s="243">
        <v>0</v>
      </c>
      <c r="T202" s="244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5" t="s">
        <v>275</v>
      </c>
      <c r="AT202" s="245" t="s">
        <v>140</v>
      </c>
      <c r="AU202" s="245" t="s">
        <v>113</v>
      </c>
      <c r="AY202" s="18" t="s">
        <v>136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18" t="s">
        <v>113</v>
      </c>
      <c r="BK202" s="246">
        <f>ROUND(I202*H202,2)</f>
        <v>0</v>
      </c>
      <c r="BL202" s="18" t="s">
        <v>275</v>
      </c>
      <c r="BM202" s="245" t="s">
        <v>425</v>
      </c>
    </row>
    <row r="203" s="2" customFormat="1" ht="24.15" customHeight="1">
      <c r="A203" s="39"/>
      <c r="B203" s="40"/>
      <c r="C203" s="234" t="s">
        <v>409</v>
      </c>
      <c r="D203" s="234" t="s">
        <v>140</v>
      </c>
      <c r="E203" s="235" t="s">
        <v>1029</v>
      </c>
      <c r="F203" s="236" t="s">
        <v>1030</v>
      </c>
      <c r="G203" s="237" t="s">
        <v>300</v>
      </c>
      <c r="H203" s="238">
        <v>1</v>
      </c>
      <c r="I203" s="239"/>
      <c r="J203" s="240">
        <f>ROUND(I203*H203,2)</f>
        <v>0</v>
      </c>
      <c r="K203" s="236" t="s">
        <v>144</v>
      </c>
      <c r="L203" s="45"/>
      <c r="M203" s="241" t="s">
        <v>1</v>
      </c>
      <c r="N203" s="242" t="s">
        <v>42</v>
      </c>
      <c r="O203" s="92"/>
      <c r="P203" s="243">
        <f>O203*H203</f>
        <v>0</v>
      </c>
      <c r="Q203" s="243">
        <v>0.00016000000000000001</v>
      </c>
      <c r="R203" s="243">
        <f>Q203*H203</f>
        <v>0.00016000000000000001</v>
      </c>
      <c r="S203" s="243">
        <v>0</v>
      </c>
      <c r="T203" s="24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5" t="s">
        <v>275</v>
      </c>
      <c r="AT203" s="245" t="s">
        <v>140</v>
      </c>
      <c r="AU203" s="245" t="s">
        <v>113</v>
      </c>
      <c r="AY203" s="18" t="s">
        <v>136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8" t="s">
        <v>113</v>
      </c>
      <c r="BK203" s="246">
        <f>ROUND(I203*H203,2)</f>
        <v>0</v>
      </c>
      <c r="BL203" s="18" t="s">
        <v>275</v>
      </c>
      <c r="BM203" s="245" t="s">
        <v>1031</v>
      </c>
    </row>
    <row r="204" s="2" customFormat="1" ht="24.15" customHeight="1">
      <c r="A204" s="39"/>
      <c r="B204" s="40"/>
      <c r="C204" s="264" t="s">
        <v>413</v>
      </c>
      <c r="D204" s="264" t="s">
        <v>209</v>
      </c>
      <c r="E204" s="265" t="s">
        <v>1032</v>
      </c>
      <c r="F204" s="266" t="s">
        <v>1033</v>
      </c>
      <c r="G204" s="267" t="s">
        <v>300</v>
      </c>
      <c r="H204" s="268">
        <v>1</v>
      </c>
      <c r="I204" s="269"/>
      <c r="J204" s="270">
        <f>ROUND(I204*H204,2)</f>
        <v>0</v>
      </c>
      <c r="K204" s="266" t="s">
        <v>144</v>
      </c>
      <c r="L204" s="271"/>
      <c r="M204" s="272" t="s">
        <v>1</v>
      </c>
      <c r="N204" s="273" t="s">
        <v>42</v>
      </c>
      <c r="O204" s="92"/>
      <c r="P204" s="243">
        <f>O204*H204</f>
        <v>0</v>
      </c>
      <c r="Q204" s="243">
        <v>0.0035000000000000001</v>
      </c>
      <c r="R204" s="243">
        <f>Q204*H204</f>
        <v>0.0035000000000000001</v>
      </c>
      <c r="S204" s="243">
        <v>0</v>
      </c>
      <c r="T204" s="244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5" t="s">
        <v>362</v>
      </c>
      <c r="AT204" s="245" t="s">
        <v>209</v>
      </c>
      <c r="AU204" s="245" t="s">
        <v>113</v>
      </c>
      <c r="AY204" s="18" t="s">
        <v>136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18" t="s">
        <v>113</v>
      </c>
      <c r="BK204" s="246">
        <f>ROUND(I204*H204,2)</f>
        <v>0</v>
      </c>
      <c r="BL204" s="18" t="s">
        <v>275</v>
      </c>
      <c r="BM204" s="245" t="s">
        <v>1034</v>
      </c>
    </row>
    <row r="205" s="2" customFormat="1" ht="24.15" customHeight="1">
      <c r="A205" s="39"/>
      <c r="B205" s="40"/>
      <c r="C205" s="234" t="s">
        <v>419</v>
      </c>
      <c r="D205" s="234" t="s">
        <v>140</v>
      </c>
      <c r="E205" s="235" t="s">
        <v>1035</v>
      </c>
      <c r="F205" s="236" t="s">
        <v>1036</v>
      </c>
      <c r="G205" s="237" t="s">
        <v>351</v>
      </c>
      <c r="H205" s="238">
        <v>0.02</v>
      </c>
      <c r="I205" s="239"/>
      <c r="J205" s="240">
        <f>ROUND(I205*H205,2)</f>
        <v>0</v>
      </c>
      <c r="K205" s="236" t="s">
        <v>144</v>
      </c>
      <c r="L205" s="45"/>
      <c r="M205" s="241" t="s">
        <v>1</v>
      </c>
      <c r="N205" s="242" t="s">
        <v>42</v>
      </c>
      <c r="O205" s="92"/>
      <c r="P205" s="243">
        <f>O205*H205</f>
        <v>0</v>
      </c>
      <c r="Q205" s="243">
        <v>0</v>
      </c>
      <c r="R205" s="243">
        <f>Q205*H205</f>
        <v>0</v>
      </c>
      <c r="S205" s="243">
        <v>0</v>
      </c>
      <c r="T205" s="24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5" t="s">
        <v>275</v>
      </c>
      <c r="AT205" s="245" t="s">
        <v>140</v>
      </c>
      <c r="AU205" s="245" t="s">
        <v>113</v>
      </c>
      <c r="AY205" s="18" t="s">
        <v>136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18" t="s">
        <v>113</v>
      </c>
      <c r="BK205" s="246">
        <f>ROUND(I205*H205,2)</f>
        <v>0</v>
      </c>
      <c r="BL205" s="18" t="s">
        <v>275</v>
      </c>
      <c r="BM205" s="245" t="s">
        <v>1037</v>
      </c>
    </row>
    <row r="206" s="12" customFormat="1" ht="22.8" customHeight="1">
      <c r="A206" s="12"/>
      <c r="B206" s="218"/>
      <c r="C206" s="219"/>
      <c r="D206" s="220" t="s">
        <v>75</v>
      </c>
      <c r="E206" s="232" t="s">
        <v>1038</v>
      </c>
      <c r="F206" s="232" t="s">
        <v>1039</v>
      </c>
      <c r="G206" s="219"/>
      <c r="H206" s="219"/>
      <c r="I206" s="222"/>
      <c r="J206" s="233">
        <f>BK206</f>
        <v>0</v>
      </c>
      <c r="K206" s="219"/>
      <c r="L206" s="224"/>
      <c r="M206" s="225"/>
      <c r="N206" s="226"/>
      <c r="O206" s="226"/>
      <c r="P206" s="227">
        <f>SUM(P207:P216)</f>
        <v>0</v>
      </c>
      <c r="Q206" s="226"/>
      <c r="R206" s="227">
        <f>SUM(R207:R216)</f>
        <v>0.087529999999999997</v>
      </c>
      <c r="S206" s="226"/>
      <c r="T206" s="228">
        <f>SUM(T207:T216)</f>
        <v>0.022030000000000001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9" t="s">
        <v>113</v>
      </c>
      <c r="AT206" s="230" t="s">
        <v>75</v>
      </c>
      <c r="AU206" s="230" t="s">
        <v>84</v>
      </c>
      <c r="AY206" s="229" t="s">
        <v>136</v>
      </c>
      <c r="BK206" s="231">
        <f>SUM(BK207:BK216)</f>
        <v>0</v>
      </c>
    </row>
    <row r="207" s="2" customFormat="1" ht="24.15" customHeight="1">
      <c r="A207" s="39"/>
      <c r="B207" s="40"/>
      <c r="C207" s="234" t="s">
        <v>425</v>
      </c>
      <c r="D207" s="234" t="s">
        <v>140</v>
      </c>
      <c r="E207" s="235" t="s">
        <v>1040</v>
      </c>
      <c r="F207" s="236" t="s">
        <v>1041</v>
      </c>
      <c r="G207" s="237" t="s">
        <v>816</v>
      </c>
      <c r="H207" s="238">
        <v>1</v>
      </c>
      <c r="I207" s="239"/>
      <c r="J207" s="240">
        <f>ROUND(I207*H207,2)</f>
        <v>0</v>
      </c>
      <c r="K207" s="236" t="s">
        <v>144</v>
      </c>
      <c r="L207" s="45"/>
      <c r="M207" s="241" t="s">
        <v>1</v>
      </c>
      <c r="N207" s="242" t="s">
        <v>42</v>
      </c>
      <c r="O207" s="92"/>
      <c r="P207" s="243">
        <f>O207*H207</f>
        <v>0</v>
      </c>
      <c r="Q207" s="243">
        <v>0.010659999999999999</v>
      </c>
      <c r="R207" s="243">
        <f>Q207*H207</f>
        <v>0.010659999999999999</v>
      </c>
      <c r="S207" s="243">
        <v>0</v>
      </c>
      <c r="T207" s="244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5" t="s">
        <v>275</v>
      </c>
      <c r="AT207" s="245" t="s">
        <v>140</v>
      </c>
      <c r="AU207" s="245" t="s">
        <v>113</v>
      </c>
      <c r="AY207" s="18" t="s">
        <v>136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18" t="s">
        <v>113</v>
      </c>
      <c r="BK207" s="246">
        <f>ROUND(I207*H207,2)</f>
        <v>0</v>
      </c>
      <c r="BL207" s="18" t="s">
        <v>275</v>
      </c>
      <c r="BM207" s="245" t="s">
        <v>435</v>
      </c>
    </row>
    <row r="208" s="2" customFormat="1" ht="16.5" customHeight="1">
      <c r="A208" s="39"/>
      <c r="B208" s="40"/>
      <c r="C208" s="234" t="s">
        <v>430</v>
      </c>
      <c r="D208" s="234" t="s">
        <v>140</v>
      </c>
      <c r="E208" s="235" t="s">
        <v>1042</v>
      </c>
      <c r="F208" s="236" t="s">
        <v>1043</v>
      </c>
      <c r="G208" s="237" t="s">
        <v>816</v>
      </c>
      <c r="H208" s="238">
        <v>1</v>
      </c>
      <c r="I208" s="239"/>
      <c r="J208" s="240">
        <f>ROUND(I208*H208,2)</f>
        <v>0</v>
      </c>
      <c r="K208" s="236" t="s">
        <v>144</v>
      </c>
      <c r="L208" s="45"/>
      <c r="M208" s="241" t="s">
        <v>1</v>
      </c>
      <c r="N208" s="242" t="s">
        <v>42</v>
      </c>
      <c r="O208" s="92"/>
      <c r="P208" s="243">
        <f>O208*H208</f>
        <v>0</v>
      </c>
      <c r="Q208" s="243">
        <v>0.032419999999999997</v>
      </c>
      <c r="R208" s="243">
        <f>Q208*H208</f>
        <v>0.032419999999999997</v>
      </c>
      <c r="S208" s="243">
        <v>0</v>
      </c>
      <c r="T208" s="244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5" t="s">
        <v>275</v>
      </c>
      <c r="AT208" s="245" t="s">
        <v>140</v>
      </c>
      <c r="AU208" s="245" t="s">
        <v>113</v>
      </c>
      <c r="AY208" s="18" t="s">
        <v>136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8" t="s">
        <v>113</v>
      </c>
      <c r="BK208" s="246">
        <f>ROUND(I208*H208,2)</f>
        <v>0</v>
      </c>
      <c r="BL208" s="18" t="s">
        <v>275</v>
      </c>
      <c r="BM208" s="245" t="s">
        <v>456</v>
      </c>
    </row>
    <row r="209" s="2" customFormat="1" ht="24.15" customHeight="1">
      <c r="A209" s="39"/>
      <c r="B209" s="40"/>
      <c r="C209" s="234" t="s">
        <v>435</v>
      </c>
      <c r="D209" s="234" t="s">
        <v>140</v>
      </c>
      <c r="E209" s="235" t="s">
        <v>1044</v>
      </c>
      <c r="F209" s="236" t="s">
        <v>1045</v>
      </c>
      <c r="G209" s="237" t="s">
        <v>816</v>
      </c>
      <c r="H209" s="238">
        <v>2</v>
      </c>
      <c r="I209" s="239"/>
      <c r="J209" s="240">
        <f>ROUND(I209*H209,2)</f>
        <v>0</v>
      </c>
      <c r="K209" s="236" t="s">
        <v>144</v>
      </c>
      <c r="L209" s="45"/>
      <c r="M209" s="241" t="s">
        <v>1</v>
      </c>
      <c r="N209" s="242" t="s">
        <v>42</v>
      </c>
      <c r="O209" s="92"/>
      <c r="P209" s="243">
        <f>O209*H209</f>
        <v>0</v>
      </c>
      <c r="Q209" s="243">
        <v>0.021229999999999999</v>
      </c>
      <c r="R209" s="243">
        <f>Q209*H209</f>
        <v>0.042459999999999998</v>
      </c>
      <c r="S209" s="243">
        <v>0</v>
      </c>
      <c r="T209" s="24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5" t="s">
        <v>275</v>
      </c>
      <c r="AT209" s="245" t="s">
        <v>140</v>
      </c>
      <c r="AU209" s="245" t="s">
        <v>113</v>
      </c>
      <c r="AY209" s="18" t="s">
        <v>136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18" t="s">
        <v>113</v>
      </c>
      <c r="BK209" s="246">
        <f>ROUND(I209*H209,2)</f>
        <v>0</v>
      </c>
      <c r="BL209" s="18" t="s">
        <v>275</v>
      </c>
      <c r="BM209" s="245" t="s">
        <v>467</v>
      </c>
    </row>
    <row r="210" s="2" customFormat="1" ht="16.5" customHeight="1">
      <c r="A210" s="39"/>
      <c r="B210" s="40"/>
      <c r="C210" s="234" t="s">
        <v>440</v>
      </c>
      <c r="D210" s="234" t="s">
        <v>140</v>
      </c>
      <c r="E210" s="235" t="s">
        <v>1046</v>
      </c>
      <c r="F210" s="236" t="s">
        <v>1047</v>
      </c>
      <c r="G210" s="237" t="s">
        <v>816</v>
      </c>
      <c r="H210" s="238">
        <v>2</v>
      </c>
      <c r="I210" s="239"/>
      <c r="J210" s="240">
        <f>ROUND(I210*H210,2)</f>
        <v>0</v>
      </c>
      <c r="K210" s="236" t="s">
        <v>144</v>
      </c>
      <c r="L210" s="45"/>
      <c r="M210" s="241" t="s">
        <v>1</v>
      </c>
      <c r="N210" s="242" t="s">
        <v>42</v>
      </c>
      <c r="O210" s="92"/>
      <c r="P210" s="243">
        <f>O210*H210</f>
        <v>0</v>
      </c>
      <c r="Q210" s="243">
        <v>0</v>
      </c>
      <c r="R210" s="243">
        <f>Q210*H210</f>
        <v>0</v>
      </c>
      <c r="S210" s="243">
        <v>0.00085999999999999998</v>
      </c>
      <c r="T210" s="244">
        <f>S210*H210</f>
        <v>0.00172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5" t="s">
        <v>275</v>
      </c>
      <c r="AT210" s="245" t="s">
        <v>140</v>
      </c>
      <c r="AU210" s="245" t="s">
        <v>113</v>
      </c>
      <c r="AY210" s="18" t="s">
        <v>136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18" t="s">
        <v>113</v>
      </c>
      <c r="BK210" s="246">
        <f>ROUND(I210*H210,2)</f>
        <v>0</v>
      </c>
      <c r="BL210" s="18" t="s">
        <v>275</v>
      </c>
      <c r="BM210" s="245" t="s">
        <v>496</v>
      </c>
    </row>
    <row r="211" s="2" customFormat="1" ht="16.5" customHeight="1">
      <c r="A211" s="39"/>
      <c r="B211" s="40"/>
      <c r="C211" s="234" t="s">
        <v>447</v>
      </c>
      <c r="D211" s="234" t="s">
        <v>140</v>
      </c>
      <c r="E211" s="235" t="s">
        <v>1048</v>
      </c>
      <c r="F211" s="236" t="s">
        <v>1049</v>
      </c>
      <c r="G211" s="237" t="s">
        <v>300</v>
      </c>
      <c r="H211" s="238">
        <v>1</v>
      </c>
      <c r="I211" s="239"/>
      <c r="J211" s="240">
        <f>ROUND(I211*H211,2)</f>
        <v>0</v>
      </c>
      <c r="K211" s="236" t="s">
        <v>144</v>
      </c>
      <c r="L211" s="45"/>
      <c r="M211" s="241" t="s">
        <v>1</v>
      </c>
      <c r="N211" s="242" t="s">
        <v>42</v>
      </c>
      <c r="O211" s="92"/>
      <c r="P211" s="243">
        <f>O211*H211</f>
        <v>0</v>
      </c>
      <c r="Q211" s="243">
        <v>0.00024000000000000001</v>
      </c>
      <c r="R211" s="243">
        <f>Q211*H211</f>
        <v>0.00024000000000000001</v>
      </c>
      <c r="S211" s="243">
        <v>0</v>
      </c>
      <c r="T211" s="244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5" t="s">
        <v>275</v>
      </c>
      <c r="AT211" s="245" t="s">
        <v>140</v>
      </c>
      <c r="AU211" s="245" t="s">
        <v>113</v>
      </c>
      <c r="AY211" s="18" t="s">
        <v>136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18" t="s">
        <v>113</v>
      </c>
      <c r="BK211" s="246">
        <f>ROUND(I211*H211,2)</f>
        <v>0</v>
      </c>
      <c r="BL211" s="18" t="s">
        <v>275</v>
      </c>
      <c r="BM211" s="245" t="s">
        <v>1050</v>
      </c>
    </row>
    <row r="212" s="2" customFormat="1" ht="21.75" customHeight="1">
      <c r="A212" s="39"/>
      <c r="B212" s="40"/>
      <c r="C212" s="234" t="s">
        <v>452</v>
      </c>
      <c r="D212" s="234" t="s">
        <v>140</v>
      </c>
      <c r="E212" s="235" t="s">
        <v>1051</v>
      </c>
      <c r="F212" s="236" t="s">
        <v>1052</v>
      </c>
      <c r="G212" s="237" t="s">
        <v>300</v>
      </c>
      <c r="H212" s="238">
        <v>1</v>
      </c>
      <c r="I212" s="239"/>
      <c r="J212" s="240">
        <f>ROUND(I212*H212,2)</f>
        <v>0</v>
      </c>
      <c r="K212" s="236" t="s">
        <v>144</v>
      </c>
      <c r="L212" s="45"/>
      <c r="M212" s="241" t="s">
        <v>1</v>
      </c>
      <c r="N212" s="242" t="s">
        <v>42</v>
      </c>
      <c r="O212" s="92"/>
      <c r="P212" s="243">
        <f>O212*H212</f>
        <v>0</v>
      </c>
      <c r="Q212" s="243">
        <v>0.00055000000000000003</v>
      </c>
      <c r="R212" s="243">
        <f>Q212*H212</f>
        <v>0.00055000000000000003</v>
      </c>
      <c r="S212" s="243">
        <v>0</v>
      </c>
      <c r="T212" s="244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5" t="s">
        <v>275</v>
      </c>
      <c r="AT212" s="245" t="s">
        <v>140</v>
      </c>
      <c r="AU212" s="245" t="s">
        <v>113</v>
      </c>
      <c r="AY212" s="18" t="s">
        <v>136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18" t="s">
        <v>113</v>
      </c>
      <c r="BK212" s="246">
        <f>ROUND(I212*H212,2)</f>
        <v>0</v>
      </c>
      <c r="BL212" s="18" t="s">
        <v>275</v>
      </c>
      <c r="BM212" s="245" t="s">
        <v>506</v>
      </c>
    </row>
    <row r="213" s="2" customFormat="1" ht="24.15" customHeight="1">
      <c r="A213" s="39"/>
      <c r="B213" s="40"/>
      <c r="C213" s="234" t="s">
        <v>456</v>
      </c>
      <c r="D213" s="234" t="s">
        <v>140</v>
      </c>
      <c r="E213" s="235" t="s">
        <v>1053</v>
      </c>
      <c r="F213" s="236" t="s">
        <v>1054</v>
      </c>
      <c r="G213" s="237" t="s">
        <v>816</v>
      </c>
      <c r="H213" s="238">
        <v>5</v>
      </c>
      <c r="I213" s="239"/>
      <c r="J213" s="240">
        <f>ROUND(I213*H213,2)</f>
        <v>0</v>
      </c>
      <c r="K213" s="236" t="s">
        <v>144</v>
      </c>
      <c r="L213" s="45"/>
      <c r="M213" s="241" t="s">
        <v>1</v>
      </c>
      <c r="N213" s="242" t="s">
        <v>42</v>
      </c>
      <c r="O213" s="92"/>
      <c r="P213" s="243">
        <f>O213*H213</f>
        <v>0</v>
      </c>
      <c r="Q213" s="243">
        <v>0.00024000000000000001</v>
      </c>
      <c r="R213" s="243">
        <f>Q213*H213</f>
        <v>0.0012000000000000001</v>
      </c>
      <c r="S213" s="243">
        <v>0</v>
      </c>
      <c r="T213" s="244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5" t="s">
        <v>275</v>
      </c>
      <c r="AT213" s="245" t="s">
        <v>140</v>
      </c>
      <c r="AU213" s="245" t="s">
        <v>113</v>
      </c>
      <c r="AY213" s="18" t="s">
        <v>136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18" t="s">
        <v>113</v>
      </c>
      <c r="BK213" s="246">
        <f>ROUND(I213*H213,2)</f>
        <v>0</v>
      </c>
      <c r="BL213" s="18" t="s">
        <v>275</v>
      </c>
      <c r="BM213" s="245" t="s">
        <v>524</v>
      </c>
    </row>
    <row r="214" s="2" customFormat="1" ht="16.5" customHeight="1">
      <c r="A214" s="39"/>
      <c r="B214" s="40"/>
      <c r="C214" s="234" t="s">
        <v>461</v>
      </c>
      <c r="D214" s="234" t="s">
        <v>140</v>
      </c>
      <c r="E214" s="235" t="s">
        <v>1055</v>
      </c>
      <c r="F214" s="236" t="s">
        <v>1056</v>
      </c>
      <c r="G214" s="237" t="s">
        <v>816</v>
      </c>
      <c r="H214" s="238">
        <v>1</v>
      </c>
      <c r="I214" s="239"/>
      <c r="J214" s="240">
        <f>ROUND(I214*H214,2)</f>
        <v>0</v>
      </c>
      <c r="K214" s="236" t="s">
        <v>144</v>
      </c>
      <c r="L214" s="45"/>
      <c r="M214" s="241" t="s">
        <v>1</v>
      </c>
      <c r="N214" s="242" t="s">
        <v>42</v>
      </c>
      <c r="O214" s="92"/>
      <c r="P214" s="243">
        <f>O214*H214</f>
        <v>0</v>
      </c>
      <c r="Q214" s="243">
        <v>0</v>
      </c>
      <c r="R214" s="243">
        <f>Q214*H214</f>
        <v>0</v>
      </c>
      <c r="S214" s="243">
        <v>0.019460000000000002</v>
      </c>
      <c r="T214" s="244">
        <f>S214*H214</f>
        <v>0.019460000000000002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5" t="s">
        <v>275</v>
      </c>
      <c r="AT214" s="245" t="s">
        <v>140</v>
      </c>
      <c r="AU214" s="245" t="s">
        <v>113</v>
      </c>
      <c r="AY214" s="18" t="s">
        <v>136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18" t="s">
        <v>113</v>
      </c>
      <c r="BK214" s="246">
        <f>ROUND(I214*H214,2)</f>
        <v>0</v>
      </c>
      <c r="BL214" s="18" t="s">
        <v>275</v>
      </c>
      <c r="BM214" s="245" t="s">
        <v>534</v>
      </c>
    </row>
    <row r="215" s="2" customFormat="1" ht="16.5" customHeight="1">
      <c r="A215" s="39"/>
      <c r="B215" s="40"/>
      <c r="C215" s="234" t="s">
        <v>467</v>
      </c>
      <c r="D215" s="234" t="s">
        <v>140</v>
      </c>
      <c r="E215" s="235" t="s">
        <v>1057</v>
      </c>
      <c r="F215" s="236" t="s">
        <v>1058</v>
      </c>
      <c r="G215" s="237" t="s">
        <v>300</v>
      </c>
      <c r="H215" s="238">
        <v>1</v>
      </c>
      <c r="I215" s="239"/>
      <c r="J215" s="240">
        <f>ROUND(I215*H215,2)</f>
        <v>0</v>
      </c>
      <c r="K215" s="236" t="s">
        <v>144</v>
      </c>
      <c r="L215" s="45"/>
      <c r="M215" s="241" t="s">
        <v>1</v>
      </c>
      <c r="N215" s="242" t="s">
        <v>42</v>
      </c>
      <c r="O215" s="92"/>
      <c r="P215" s="243">
        <f>O215*H215</f>
        <v>0</v>
      </c>
      <c r="Q215" s="243">
        <v>0</v>
      </c>
      <c r="R215" s="243">
        <f>Q215*H215</f>
        <v>0</v>
      </c>
      <c r="S215" s="243">
        <v>0.00084999999999999995</v>
      </c>
      <c r="T215" s="244">
        <f>S215*H215</f>
        <v>0.00084999999999999995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5" t="s">
        <v>275</v>
      </c>
      <c r="AT215" s="245" t="s">
        <v>140</v>
      </c>
      <c r="AU215" s="245" t="s">
        <v>113</v>
      </c>
      <c r="AY215" s="18" t="s">
        <v>136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18" t="s">
        <v>113</v>
      </c>
      <c r="BK215" s="246">
        <f>ROUND(I215*H215,2)</f>
        <v>0</v>
      </c>
      <c r="BL215" s="18" t="s">
        <v>275</v>
      </c>
      <c r="BM215" s="245" t="s">
        <v>1059</v>
      </c>
    </row>
    <row r="216" s="2" customFormat="1" ht="24.15" customHeight="1">
      <c r="A216" s="39"/>
      <c r="B216" s="40"/>
      <c r="C216" s="234" t="s">
        <v>471</v>
      </c>
      <c r="D216" s="234" t="s">
        <v>140</v>
      </c>
      <c r="E216" s="235" t="s">
        <v>1060</v>
      </c>
      <c r="F216" s="236" t="s">
        <v>1061</v>
      </c>
      <c r="G216" s="237" t="s">
        <v>351</v>
      </c>
      <c r="H216" s="238">
        <v>0.087999999999999995</v>
      </c>
      <c r="I216" s="239"/>
      <c r="J216" s="240">
        <f>ROUND(I216*H216,2)</f>
        <v>0</v>
      </c>
      <c r="K216" s="236" t="s">
        <v>144</v>
      </c>
      <c r="L216" s="45"/>
      <c r="M216" s="241" t="s">
        <v>1</v>
      </c>
      <c r="N216" s="242" t="s">
        <v>42</v>
      </c>
      <c r="O216" s="92"/>
      <c r="P216" s="243">
        <f>O216*H216</f>
        <v>0</v>
      </c>
      <c r="Q216" s="243">
        <v>0</v>
      </c>
      <c r="R216" s="243">
        <f>Q216*H216</f>
        <v>0</v>
      </c>
      <c r="S216" s="243">
        <v>0</v>
      </c>
      <c r="T216" s="244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5" t="s">
        <v>275</v>
      </c>
      <c r="AT216" s="245" t="s">
        <v>140</v>
      </c>
      <c r="AU216" s="245" t="s">
        <v>113</v>
      </c>
      <c r="AY216" s="18" t="s">
        <v>136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18" t="s">
        <v>113</v>
      </c>
      <c r="BK216" s="246">
        <f>ROUND(I216*H216,2)</f>
        <v>0</v>
      </c>
      <c r="BL216" s="18" t="s">
        <v>275</v>
      </c>
      <c r="BM216" s="245" t="s">
        <v>1062</v>
      </c>
    </row>
    <row r="217" s="12" customFormat="1" ht="22.8" customHeight="1">
      <c r="A217" s="12"/>
      <c r="B217" s="218"/>
      <c r="C217" s="219"/>
      <c r="D217" s="220" t="s">
        <v>75</v>
      </c>
      <c r="E217" s="232" t="s">
        <v>1063</v>
      </c>
      <c r="F217" s="232" t="s">
        <v>1064</v>
      </c>
      <c r="G217" s="219"/>
      <c r="H217" s="219"/>
      <c r="I217" s="222"/>
      <c r="J217" s="233">
        <f>BK217</f>
        <v>0</v>
      </c>
      <c r="K217" s="219"/>
      <c r="L217" s="224"/>
      <c r="M217" s="225"/>
      <c r="N217" s="226"/>
      <c r="O217" s="226"/>
      <c r="P217" s="227">
        <f>SUM(P218:P225)</f>
        <v>0</v>
      </c>
      <c r="Q217" s="226"/>
      <c r="R217" s="227">
        <f>SUM(R218:R225)</f>
        <v>0.063810000000000006</v>
      </c>
      <c r="S217" s="226"/>
      <c r="T217" s="228">
        <f>SUM(T218:T225)</f>
        <v>0.30625000000000002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9" t="s">
        <v>113</v>
      </c>
      <c r="AT217" s="230" t="s">
        <v>75</v>
      </c>
      <c r="AU217" s="230" t="s">
        <v>84</v>
      </c>
      <c r="AY217" s="229" t="s">
        <v>136</v>
      </c>
      <c r="BK217" s="231">
        <f>SUM(BK218:BK225)</f>
        <v>0</v>
      </c>
    </row>
    <row r="218" s="2" customFormat="1" ht="33" customHeight="1">
      <c r="A218" s="39"/>
      <c r="B218" s="40"/>
      <c r="C218" s="234" t="s">
        <v>476</v>
      </c>
      <c r="D218" s="234" t="s">
        <v>140</v>
      </c>
      <c r="E218" s="235" t="s">
        <v>1065</v>
      </c>
      <c r="F218" s="236" t="s">
        <v>1066</v>
      </c>
      <c r="G218" s="237" t="s">
        <v>816</v>
      </c>
      <c r="H218" s="238">
        <v>1</v>
      </c>
      <c r="I218" s="239"/>
      <c r="J218" s="240">
        <f>ROUND(I218*H218,2)</f>
        <v>0</v>
      </c>
      <c r="K218" s="236" t="s">
        <v>144</v>
      </c>
      <c r="L218" s="45"/>
      <c r="M218" s="241" t="s">
        <v>1</v>
      </c>
      <c r="N218" s="242" t="s">
        <v>42</v>
      </c>
      <c r="O218" s="92"/>
      <c r="P218" s="243">
        <f>O218*H218</f>
        <v>0</v>
      </c>
      <c r="Q218" s="243">
        <v>0.057320000000000003</v>
      </c>
      <c r="R218" s="243">
        <f>Q218*H218</f>
        <v>0.057320000000000003</v>
      </c>
      <c r="S218" s="243">
        <v>0</v>
      </c>
      <c r="T218" s="244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5" t="s">
        <v>275</v>
      </c>
      <c r="AT218" s="245" t="s">
        <v>140</v>
      </c>
      <c r="AU218" s="245" t="s">
        <v>113</v>
      </c>
      <c r="AY218" s="18" t="s">
        <v>136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18" t="s">
        <v>113</v>
      </c>
      <c r="BK218" s="246">
        <f>ROUND(I218*H218,2)</f>
        <v>0</v>
      </c>
      <c r="BL218" s="18" t="s">
        <v>275</v>
      </c>
      <c r="BM218" s="245" t="s">
        <v>620</v>
      </c>
    </row>
    <row r="219" s="2" customFormat="1" ht="37.8" customHeight="1">
      <c r="A219" s="39"/>
      <c r="B219" s="40"/>
      <c r="C219" s="234" t="s">
        <v>481</v>
      </c>
      <c r="D219" s="234" t="s">
        <v>140</v>
      </c>
      <c r="E219" s="235" t="s">
        <v>1067</v>
      </c>
      <c r="F219" s="236" t="s">
        <v>1068</v>
      </c>
      <c r="G219" s="237" t="s">
        <v>816</v>
      </c>
      <c r="H219" s="238">
        <v>1</v>
      </c>
      <c r="I219" s="239"/>
      <c r="J219" s="240">
        <f>ROUND(I219*H219,2)</f>
        <v>0</v>
      </c>
      <c r="K219" s="236" t="s">
        <v>144</v>
      </c>
      <c r="L219" s="45"/>
      <c r="M219" s="241" t="s">
        <v>1</v>
      </c>
      <c r="N219" s="242" t="s">
        <v>42</v>
      </c>
      <c r="O219" s="92"/>
      <c r="P219" s="243">
        <f>O219*H219</f>
        <v>0</v>
      </c>
      <c r="Q219" s="243">
        <v>0.00149</v>
      </c>
      <c r="R219" s="243">
        <f>Q219*H219</f>
        <v>0.00149</v>
      </c>
      <c r="S219" s="243">
        <v>0</v>
      </c>
      <c r="T219" s="244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5" t="s">
        <v>275</v>
      </c>
      <c r="AT219" s="245" t="s">
        <v>140</v>
      </c>
      <c r="AU219" s="245" t="s">
        <v>113</v>
      </c>
      <c r="AY219" s="18" t="s">
        <v>136</v>
      </c>
      <c r="BE219" s="246">
        <f>IF(N219="základní",J219,0)</f>
        <v>0</v>
      </c>
      <c r="BF219" s="246">
        <f>IF(N219="snížená",J219,0)</f>
        <v>0</v>
      </c>
      <c r="BG219" s="246">
        <f>IF(N219="zákl. přenesená",J219,0)</f>
        <v>0</v>
      </c>
      <c r="BH219" s="246">
        <f>IF(N219="sníž. přenesená",J219,0)</f>
        <v>0</v>
      </c>
      <c r="BI219" s="246">
        <f>IF(N219="nulová",J219,0)</f>
        <v>0</v>
      </c>
      <c r="BJ219" s="18" t="s">
        <v>113</v>
      </c>
      <c r="BK219" s="246">
        <f>ROUND(I219*H219,2)</f>
        <v>0</v>
      </c>
      <c r="BL219" s="18" t="s">
        <v>275</v>
      </c>
      <c r="BM219" s="245" t="s">
        <v>1069</v>
      </c>
    </row>
    <row r="220" s="2" customFormat="1" ht="24.15" customHeight="1">
      <c r="A220" s="39"/>
      <c r="B220" s="40"/>
      <c r="C220" s="234" t="s">
        <v>485</v>
      </c>
      <c r="D220" s="234" t="s">
        <v>140</v>
      </c>
      <c r="E220" s="235" t="s">
        <v>1070</v>
      </c>
      <c r="F220" s="236" t="s">
        <v>1071</v>
      </c>
      <c r="G220" s="237" t="s">
        <v>493</v>
      </c>
      <c r="H220" s="238">
        <v>9</v>
      </c>
      <c r="I220" s="239"/>
      <c r="J220" s="240">
        <f>ROUND(I220*H220,2)</f>
        <v>0</v>
      </c>
      <c r="K220" s="236" t="s">
        <v>144</v>
      </c>
      <c r="L220" s="45"/>
      <c r="M220" s="241" t="s">
        <v>1</v>
      </c>
      <c r="N220" s="242" t="s">
        <v>42</v>
      </c>
      <c r="O220" s="92"/>
      <c r="P220" s="243">
        <f>O220*H220</f>
        <v>0</v>
      </c>
      <c r="Q220" s="243">
        <v>0.00044999999999999999</v>
      </c>
      <c r="R220" s="243">
        <f>Q220*H220</f>
        <v>0.0040499999999999998</v>
      </c>
      <c r="S220" s="243">
        <v>0</v>
      </c>
      <c r="T220" s="24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5" t="s">
        <v>275</v>
      </c>
      <c r="AT220" s="245" t="s">
        <v>140</v>
      </c>
      <c r="AU220" s="245" t="s">
        <v>113</v>
      </c>
      <c r="AY220" s="18" t="s">
        <v>136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8" t="s">
        <v>113</v>
      </c>
      <c r="BK220" s="246">
        <f>ROUND(I220*H220,2)</f>
        <v>0</v>
      </c>
      <c r="BL220" s="18" t="s">
        <v>275</v>
      </c>
      <c r="BM220" s="245" t="s">
        <v>643</v>
      </c>
    </row>
    <row r="221" s="13" customFormat="1">
      <c r="A221" s="13"/>
      <c r="B221" s="252"/>
      <c r="C221" s="253"/>
      <c r="D221" s="254" t="s">
        <v>197</v>
      </c>
      <c r="E221" s="253"/>
      <c r="F221" s="256" t="s">
        <v>1072</v>
      </c>
      <c r="G221" s="253"/>
      <c r="H221" s="257">
        <v>9</v>
      </c>
      <c r="I221" s="258"/>
      <c r="J221" s="253"/>
      <c r="K221" s="253"/>
      <c r="L221" s="259"/>
      <c r="M221" s="260"/>
      <c r="N221" s="261"/>
      <c r="O221" s="261"/>
      <c r="P221" s="261"/>
      <c r="Q221" s="261"/>
      <c r="R221" s="261"/>
      <c r="S221" s="261"/>
      <c r="T221" s="26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3" t="s">
        <v>197</v>
      </c>
      <c r="AU221" s="263" t="s">
        <v>113</v>
      </c>
      <c r="AV221" s="13" t="s">
        <v>113</v>
      </c>
      <c r="AW221" s="13" t="s">
        <v>4</v>
      </c>
      <c r="AX221" s="13" t="s">
        <v>84</v>
      </c>
      <c r="AY221" s="263" t="s">
        <v>136</v>
      </c>
    </row>
    <row r="222" s="2" customFormat="1" ht="24.15" customHeight="1">
      <c r="A222" s="39"/>
      <c r="B222" s="40"/>
      <c r="C222" s="234" t="s">
        <v>490</v>
      </c>
      <c r="D222" s="234" t="s">
        <v>140</v>
      </c>
      <c r="E222" s="235" t="s">
        <v>1073</v>
      </c>
      <c r="F222" s="236" t="s">
        <v>1074</v>
      </c>
      <c r="G222" s="237" t="s">
        <v>300</v>
      </c>
      <c r="H222" s="238">
        <v>2</v>
      </c>
      <c r="I222" s="239"/>
      <c r="J222" s="240">
        <f>ROUND(I222*H222,2)</f>
        <v>0</v>
      </c>
      <c r="K222" s="236" t="s">
        <v>144</v>
      </c>
      <c r="L222" s="45"/>
      <c r="M222" s="241" t="s">
        <v>1</v>
      </c>
      <c r="N222" s="242" t="s">
        <v>42</v>
      </c>
      <c r="O222" s="92"/>
      <c r="P222" s="243">
        <f>O222*H222</f>
        <v>0</v>
      </c>
      <c r="Q222" s="243">
        <v>0.00038999999999999999</v>
      </c>
      <c r="R222" s="243">
        <f>Q222*H222</f>
        <v>0.00077999999999999999</v>
      </c>
      <c r="S222" s="243">
        <v>0</v>
      </c>
      <c r="T222" s="244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5" t="s">
        <v>275</v>
      </c>
      <c r="AT222" s="245" t="s">
        <v>140</v>
      </c>
      <c r="AU222" s="245" t="s">
        <v>113</v>
      </c>
      <c r="AY222" s="18" t="s">
        <v>136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18" t="s">
        <v>113</v>
      </c>
      <c r="BK222" s="246">
        <f>ROUND(I222*H222,2)</f>
        <v>0</v>
      </c>
      <c r="BL222" s="18" t="s">
        <v>275</v>
      </c>
      <c r="BM222" s="245" t="s">
        <v>1075</v>
      </c>
    </row>
    <row r="223" s="2" customFormat="1" ht="24.15" customHeight="1">
      <c r="A223" s="39"/>
      <c r="B223" s="40"/>
      <c r="C223" s="234" t="s">
        <v>496</v>
      </c>
      <c r="D223" s="234" t="s">
        <v>140</v>
      </c>
      <c r="E223" s="235" t="s">
        <v>1076</v>
      </c>
      <c r="F223" s="236" t="s">
        <v>1077</v>
      </c>
      <c r="G223" s="237" t="s">
        <v>300</v>
      </c>
      <c r="H223" s="238">
        <v>1</v>
      </c>
      <c r="I223" s="239"/>
      <c r="J223" s="240">
        <f>ROUND(I223*H223,2)</f>
        <v>0</v>
      </c>
      <c r="K223" s="236" t="s">
        <v>144</v>
      </c>
      <c r="L223" s="45"/>
      <c r="M223" s="241" t="s">
        <v>1</v>
      </c>
      <c r="N223" s="242" t="s">
        <v>42</v>
      </c>
      <c r="O223" s="92"/>
      <c r="P223" s="243">
        <f>O223*H223</f>
        <v>0</v>
      </c>
      <c r="Q223" s="243">
        <v>0.00017000000000000001</v>
      </c>
      <c r="R223" s="243">
        <f>Q223*H223</f>
        <v>0.00017000000000000001</v>
      </c>
      <c r="S223" s="243">
        <v>0.30625000000000002</v>
      </c>
      <c r="T223" s="244">
        <f>S223*H223</f>
        <v>0.30625000000000002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5" t="s">
        <v>275</v>
      </c>
      <c r="AT223" s="245" t="s">
        <v>140</v>
      </c>
      <c r="AU223" s="245" t="s">
        <v>113</v>
      </c>
      <c r="AY223" s="18" t="s">
        <v>136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18" t="s">
        <v>113</v>
      </c>
      <c r="BK223" s="246">
        <f>ROUND(I223*H223,2)</f>
        <v>0</v>
      </c>
      <c r="BL223" s="18" t="s">
        <v>275</v>
      </c>
      <c r="BM223" s="245" t="s">
        <v>782</v>
      </c>
    </row>
    <row r="224" s="2" customFormat="1" ht="16.5" customHeight="1">
      <c r="A224" s="39"/>
      <c r="B224" s="40"/>
      <c r="C224" s="234" t="s">
        <v>500</v>
      </c>
      <c r="D224" s="234" t="s">
        <v>140</v>
      </c>
      <c r="E224" s="235" t="s">
        <v>1078</v>
      </c>
      <c r="F224" s="236" t="s">
        <v>1079</v>
      </c>
      <c r="G224" s="237" t="s">
        <v>816</v>
      </c>
      <c r="H224" s="238">
        <v>1</v>
      </c>
      <c r="I224" s="239"/>
      <c r="J224" s="240">
        <f>ROUND(I224*H224,2)</f>
        <v>0</v>
      </c>
      <c r="K224" s="236" t="s">
        <v>811</v>
      </c>
      <c r="L224" s="45"/>
      <c r="M224" s="241" t="s">
        <v>1</v>
      </c>
      <c r="N224" s="242" t="s">
        <v>42</v>
      </c>
      <c r="O224" s="92"/>
      <c r="P224" s="243">
        <f>O224*H224</f>
        <v>0</v>
      </c>
      <c r="Q224" s="243">
        <v>0</v>
      </c>
      <c r="R224" s="243">
        <f>Q224*H224</f>
        <v>0</v>
      </c>
      <c r="S224" s="243">
        <v>0</v>
      </c>
      <c r="T224" s="244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5" t="s">
        <v>275</v>
      </c>
      <c r="AT224" s="245" t="s">
        <v>140</v>
      </c>
      <c r="AU224" s="245" t="s">
        <v>113</v>
      </c>
      <c r="AY224" s="18" t="s">
        <v>136</v>
      </c>
      <c r="BE224" s="246">
        <f>IF(N224="základní",J224,0)</f>
        <v>0</v>
      </c>
      <c r="BF224" s="246">
        <f>IF(N224="snížená",J224,0)</f>
        <v>0</v>
      </c>
      <c r="BG224" s="246">
        <f>IF(N224="zákl. přenesená",J224,0)</f>
        <v>0</v>
      </c>
      <c r="BH224" s="246">
        <f>IF(N224="sníž. přenesená",J224,0)</f>
        <v>0</v>
      </c>
      <c r="BI224" s="246">
        <f>IF(N224="nulová",J224,0)</f>
        <v>0</v>
      </c>
      <c r="BJ224" s="18" t="s">
        <v>113</v>
      </c>
      <c r="BK224" s="246">
        <f>ROUND(I224*H224,2)</f>
        <v>0</v>
      </c>
      <c r="BL224" s="18" t="s">
        <v>275</v>
      </c>
      <c r="BM224" s="245" t="s">
        <v>1080</v>
      </c>
    </row>
    <row r="225" s="2" customFormat="1" ht="24.15" customHeight="1">
      <c r="A225" s="39"/>
      <c r="B225" s="40"/>
      <c r="C225" s="234" t="s">
        <v>506</v>
      </c>
      <c r="D225" s="234" t="s">
        <v>140</v>
      </c>
      <c r="E225" s="235" t="s">
        <v>1081</v>
      </c>
      <c r="F225" s="236" t="s">
        <v>1082</v>
      </c>
      <c r="G225" s="237" t="s">
        <v>351</v>
      </c>
      <c r="H225" s="238">
        <v>0.064000000000000001</v>
      </c>
      <c r="I225" s="239"/>
      <c r="J225" s="240">
        <f>ROUND(I225*H225,2)</f>
        <v>0</v>
      </c>
      <c r="K225" s="236" t="s">
        <v>144</v>
      </c>
      <c r="L225" s="45"/>
      <c r="M225" s="241" t="s">
        <v>1</v>
      </c>
      <c r="N225" s="242" t="s">
        <v>42</v>
      </c>
      <c r="O225" s="92"/>
      <c r="P225" s="243">
        <f>O225*H225</f>
        <v>0</v>
      </c>
      <c r="Q225" s="243">
        <v>0</v>
      </c>
      <c r="R225" s="243">
        <f>Q225*H225</f>
        <v>0</v>
      </c>
      <c r="S225" s="243">
        <v>0</v>
      </c>
      <c r="T225" s="244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5" t="s">
        <v>275</v>
      </c>
      <c r="AT225" s="245" t="s">
        <v>140</v>
      </c>
      <c r="AU225" s="245" t="s">
        <v>113</v>
      </c>
      <c r="AY225" s="18" t="s">
        <v>136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18" t="s">
        <v>113</v>
      </c>
      <c r="BK225" s="246">
        <f>ROUND(I225*H225,2)</f>
        <v>0</v>
      </c>
      <c r="BL225" s="18" t="s">
        <v>275</v>
      </c>
      <c r="BM225" s="245" t="s">
        <v>1083</v>
      </c>
    </row>
    <row r="226" s="12" customFormat="1" ht="22.8" customHeight="1">
      <c r="A226" s="12"/>
      <c r="B226" s="218"/>
      <c r="C226" s="219"/>
      <c r="D226" s="220" t="s">
        <v>75</v>
      </c>
      <c r="E226" s="232" t="s">
        <v>1084</v>
      </c>
      <c r="F226" s="232" t="s">
        <v>1085</v>
      </c>
      <c r="G226" s="219"/>
      <c r="H226" s="219"/>
      <c r="I226" s="222"/>
      <c r="J226" s="233">
        <f>BK226</f>
        <v>0</v>
      </c>
      <c r="K226" s="219"/>
      <c r="L226" s="224"/>
      <c r="M226" s="225"/>
      <c r="N226" s="226"/>
      <c r="O226" s="226"/>
      <c r="P226" s="227">
        <f>SUM(P227:P240)</f>
        <v>0</v>
      </c>
      <c r="Q226" s="226"/>
      <c r="R226" s="227">
        <f>SUM(R227:R240)</f>
        <v>0.21045</v>
      </c>
      <c r="S226" s="226"/>
      <c r="T226" s="228">
        <f>SUM(T227:T240)</f>
        <v>0.0089999999999999993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9" t="s">
        <v>113</v>
      </c>
      <c r="AT226" s="230" t="s">
        <v>75</v>
      </c>
      <c r="AU226" s="230" t="s">
        <v>84</v>
      </c>
      <c r="AY226" s="229" t="s">
        <v>136</v>
      </c>
      <c r="BK226" s="231">
        <f>SUM(BK227:BK240)</f>
        <v>0</v>
      </c>
    </row>
    <row r="227" s="2" customFormat="1" ht="24.15" customHeight="1">
      <c r="A227" s="39"/>
      <c r="B227" s="40"/>
      <c r="C227" s="234" t="s">
        <v>510</v>
      </c>
      <c r="D227" s="234" t="s">
        <v>140</v>
      </c>
      <c r="E227" s="235" t="s">
        <v>1086</v>
      </c>
      <c r="F227" s="236" t="s">
        <v>1087</v>
      </c>
      <c r="G227" s="237" t="s">
        <v>300</v>
      </c>
      <c r="H227" s="238">
        <v>1</v>
      </c>
      <c r="I227" s="239"/>
      <c r="J227" s="240">
        <f>ROUND(I227*H227,2)</f>
        <v>0</v>
      </c>
      <c r="K227" s="236" t="s">
        <v>144</v>
      </c>
      <c r="L227" s="45"/>
      <c r="M227" s="241" t="s">
        <v>1</v>
      </c>
      <c r="N227" s="242" t="s">
        <v>42</v>
      </c>
      <c r="O227" s="92"/>
      <c r="P227" s="243">
        <f>O227*H227</f>
        <v>0</v>
      </c>
      <c r="Q227" s="243">
        <v>0.027650000000000001</v>
      </c>
      <c r="R227" s="243">
        <f>Q227*H227</f>
        <v>0.027650000000000001</v>
      </c>
      <c r="S227" s="243">
        <v>0</v>
      </c>
      <c r="T227" s="244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5" t="s">
        <v>275</v>
      </c>
      <c r="AT227" s="245" t="s">
        <v>140</v>
      </c>
      <c r="AU227" s="245" t="s">
        <v>113</v>
      </c>
      <c r="AY227" s="18" t="s">
        <v>136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18" t="s">
        <v>113</v>
      </c>
      <c r="BK227" s="246">
        <f>ROUND(I227*H227,2)</f>
        <v>0</v>
      </c>
      <c r="BL227" s="18" t="s">
        <v>275</v>
      </c>
      <c r="BM227" s="245" t="s">
        <v>798</v>
      </c>
    </row>
    <row r="228" s="2" customFormat="1" ht="16.5" customHeight="1">
      <c r="A228" s="39"/>
      <c r="B228" s="40"/>
      <c r="C228" s="234" t="s">
        <v>515</v>
      </c>
      <c r="D228" s="234" t="s">
        <v>140</v>
      </c>
      <c r="E228" s="235" t="s">
        <v>1088</v>
      </c>
      <c r="F228" s="236" t="s">
        <v>1089</v>
      </c>
      <c r="G228" s="237" t="s">
        <v>300</v>
      </c>
      <c r="H228" s="238">
        <v>1</v>
      </c>
      <c r="I228" s="239"/>
      <c r="J228" s="240">
        <f>ROUND(I228*H228,2)</f>
        <v>0</v>
      </c>
      <c r="K228" s="236" t="s">
        <v>144</v>
      </c>
      <c r="L228" s="45"/>
      <c r="M228" s="241" t="s">
        <v>1</v>
      </c>
      <c r="N228" s="242" t="s">
        <v>42</v>
      </c>
      <c r="O228" s="92"/>
      <c r="P228" s="243">
        <f>O228*H228</f>
        <v>0</v>
      </c>
      <c r="Q228" s="243">
        <v>0.085279999999999995</v>
      </c>
      <c r="R228" s="243">
        <f>Q228*H228</f>
        <v>0.085279999999999995</v>
      </c>
      <c r="S228" s="243">
        <v>0</v>
      </c>
      <c r="T228" s="244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5" t="s">
        <v>275</v>
      </c>
      <c r="AT228" s="245" t="s">
        <v>140</v>
      </c>
      <c r="AU228" s="245" t="s">
        <v>113</v>
      </c>
      <c r="AY228" s="18" t="s">
        <v>136</v>
      </c>
      <c r="BE228" s="246">
        <f>IF(N228="základní",J228,0)</f>
        <v>0</v>
      </c>
      <c r="BF228" s="246">
        <f>IF(N228="snížená",J228,0)</f>
        <v>0</v>
      </c>
      <c r="BG228" s="246">
        <f>IF(N228="zákl. přenesená",J228,0)</f>
        <v>0</v>
      </c>
      <c r="BH228" s="246">
        <f>IF(N228="sníž. přenesená",J228,0)</f>
        <v>0</v>
      </c>
      <c r="BI228" s="246">
        <f>IF(N228="nulová",J228,0)</f>
        <v>0</v>
      </c>
      <c r="BJ228" s="18" t="s">
        <v>113</v>
      </c>
      <c r="BK228" s="246">
        <f>ROUND(I228*H228,2)</f>
        <v>0</v>
      </c>
      <c r="BL228" s="18" t="s">
        <v>275</v>
      </c>
      <c r="BM228" s="245" t="s">
        <v>808</v>
      </c>
    </row>
    <row r="229" s="2" customFormat="1" ht="24.15" customHeight="1">
      <c r="A229" s="39"/>
      <c r="B229" s="40"/>
      <c r="C229" s="234" t="s">
        <v>519</v>
      </c>
      <c r="D229" s="234" t="s">
        <v>140</v>
      </c>
      <c r="E229" s="235" t="s">
        <v>1090</v>
      </c>
      <c r="F229" s="236" t="s">
        <v>1091</v>
      </c>
      <c r="G229" s="237" t="s">
        <v>300</v>
      </c>
      <c r="H229" s="238">
        <v>2</v>
      </c>
      <c r="I229" s="239"/>
      <c r="J229" s="240">
        <f>ROUND(I229*H229,2)</f>
        <v>0</v>
      </c>
      <c r="K229" s="236" t="s">
        <v>811</v>
      </c>
      <c r="L229" s="45"/>
      <c r="M229" s="241" t="s">
        <v>1</v>
      </c>
      <c r="N229" s="242" t="s">
        <v>42</v>
      </c>
      <c r="O229" s="92"/>
      <c r="P229" s="243">
        <f>O229*H229</f>
        <v>0</v>
      </c>
      <c r="Q229" s="243">
        <v>0</v>
      </c>
      <c r="R229" s="243">
        <f>Q229*H229</f>
        <v>0</v>
      </c>
      <c r="S229" s="243">
        <v>0</v>
      </c>
      <c r="T229" s="244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5" t="s">
        <v>275</v>
      </c>
      <c r="AT229" s="245" t="s">
        <v>140</v>
      </c>
      <c r="AU229" s="245" t="s">
        <v>113</v>
      </c>
      <c r="AY229" s="18" t="s">
        <v>136</v>
      </c>
      <c r="BE229" s="246">
        <f>IF(N229="základní",J229,0)</f>
        <v>0</v>
      </c>
      <c r="BF229" s="246">
        <f>IF(N229="snížená",J229,0)</f>
        <v>0</v>
      </c>
      <c r="BG229" s="246">
        <f>IF(N229="zákl. přenesená",J229,0)</f>
        <v>0</v>
      </c>
      <c r="BH229" s="246">
        <f>IF(N229="sníž. přenesená",J229,0)</f>
        <v>0</v>
      </c>
      <c r="BI229" s="246">
        <f>IF(N229="nulová",J229,0)</f>
        <v>0</v>
      </c>
      <c r="BJ229" s="18" t="s">
        <v>113</v>
      </c>
      <c r="BK229" s="246">
        <f>ROUND(I229*H229,2)</f>
        <v>0</v>
      </c>
      <c r="BL229" s="18" t="s">
        <v>275</v>
      </c>
      <c r="BM229" s="245" t="s">
        <v>818</v>
      </c>
    </row>
    <row r="230" s="2" customFormat="1">
      <c r="A230" s="39"/>
      <c r="B230" s="40"/>
      <c r="C230" s="41"/>
      <c r="D230" s="254" t="s">
        <v>1092</v>
      </c>
      <c r="E230" s="41"/>
      <c r="F230" s="306" t="s">
        <v>1093</v>
      </c>
      <c r="G230" s="41"/>
      <c r="H230" s="41"/>
      <c r="I230" s="202"/>
      <c r="J230" s="41"/>
      <c r="K230" s="41"/>
      <c r="L230" s="45"/>
      <c r="M230" s="307"/>
      <c r="N230" s="308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1092</v>
      </c>
      <c r="AU230" s="18" t="s">
        <v>113</v>
      </c>
    </row>
    <row r="231" s="2" customFormat="1" ht="24.15" customHeight="1">
      <c r="A231" s="39"/>
      <c r="B231" s="40"/>
      <c r="C231" s="234" t="s">
        <v>524</v>
      </c>
      <c r="D231" s="234" t="s">
        <v>140</v>
      </c>
      <c r="E231" s="235" t="s">
        <v>1094</v>
      </c>
      <c r="F231" s="236" t="s">
        <v>1095</v>
      </c>
      <c r="G231" s="237" t="s">
        <v>300</v>
      </c>
      <c r="H231" s="238">
        <v>1</v>
      </c>
      <c r="I231" s="239"/>
      <c r="J231" s="240">
        <f>ROUND(I231*H231,2)</f>
        <v>0</v>
      </c>
      <c r="K231" s="236" t="s">
        <v>811</v>
      </c>
      <c r="L231" s="45"/>
      <c r="M231" s="241" t="s">
        <v>1</v>
      </c>
      <c r="N231" s="242" t="s">
        <v>42</v>
      </c>
      <c r="O231" s="92"/>
      <c r="P231" s="243">
        <f>O231*H231</f>
        <v>0</v>
      </c>
      <c r="Q231" s="243">
        <v>0</v>
      </c>
      <c r="R231" s="243">
        <f>Q231*H231</f>
        <v>0</v>
      </c>
      <c r="S231" s="243">
        <v>0</v>
      </c>
      <c r="T231" s="244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5" t="s">
        <v>275</v>
      </c>
      <c r="AT231" s="245" t="s">
        <v>140</v>
      </c>
      <c r="AU231" s="245" t="s">
        <v>113</v>
      </c>
      <c r="AY231" s="18" t="s">
        <v>136</v>
      </c>
      <c r="BE231" s="246">
        <f>IF(N231="základní",J231,0)</f>
        <v>0</v>
      </c>
      <c r="BF231" s="246">
        <f>IF(N231="snížená",J231,0)</f>
        <v>0</v>
      </c>
      <c r="BG231" s="246">
        <f>IF(N231="zákl. přenesená",J231,0)</f>
        <v>0</v>
      </c>
      <c r="BH231" s="246">
        <f>IF(N231="sníž. přenesená",J231,0)</f>
        <v>0</v>
      </c>
      <c r="BI231" s="246">
        <f>IF(N231="nulová",J231,0)</f>
        <v>0</v>
      </c>
      <c r="BJ231" s="18" t="s">
        <v>113</v>
      </c>
      <c r="BK231" s="246">
        <f>ROUND(I231*H231,2)</f>
        <v>0</v>
      </c>
      <c r="BL231" s="18" t="s">
        <v>275</v>
      </c>
      <c r="BM231" s="245" t="s">
        <v>826</v>
      </c>
    </row>
    <row r="232" s="2" customFormat="1">
      <c r="A232" s="39"/>
      <c r="B232" s="40"/>
      <c r="C232" s="41"/>
      <c r="D232" s="254" t="s">
        <v>1092</v>
      </c>
      <c r="E232" s="41"/>
      <c r="F232" s="306" t="s">
        <v>1096</v>
      </c>
      <c r="G232" s="41"/>
      <c r="H232" s="41"/>
      <c r="I232" s="202"/>
      <c r="J232" s="41"/>
      <c r="K232" s="41"/>
      <c r="L232" s="45"/>
      <c r="M232" s="307"/>
      <c r="N232" s="308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1092</v>
      </c>
      <c r="AU232" s="18" t="s">
        <v>113</v>
      </c>
    </row>
    <row r="233" s="2" customFormat="1" ht="16.5" customHeight="1">
      <c r="A233" s="39"/>
      <c r="B233" s="40"/>
      <c r="C233" s="234" t="s">
        <v>530</v>
      </c>
      <c r="D233" s="234" t="s">
        <v>140</v>
      </c>
      <c r="E233" s="235" t="s">
        <v>1097</v>
      </c>
      <c r="F233" s="236" t="s">
        <v>1098</v>
      </c>
      <c r="G233" s="237" t="s">
        <v>300</v>
      </c>
      <c r="H233" s="238">
        <v>1</v>
      </c>
      <c r="I233" s="239"/>
      <c r="J233" s="240">
        <f>ROUND(I233*H233,2)</f>
        <v>0</v>
      </c>
      <c r="K233" s="236" t="s">
        <v>811</v>
      </c>
      <c r="L233" s="45"/>
      <c r="M233" s="241" t="s">
        <v>1</v>
      </c>
      <c r="N233" s="242" t="s">
        <v>42</v>
      </c>
      <c r="O233" s="92"/>
      <c r="P233" s="243">
        <f>O233*H233</f>
        <v>0</v>
      </c>
      <c r="Q233" s="243">
        <v>0</v>
      </c>
      <c r="R233" s="243">
        <f>Q233*H233</f>
        <v>0</v>
      </c>
      <c r="S233" s="243">
        <v>0</v>
      </c>
      <c r="T233" s="244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5" t="s">
        <v>275</v>
      </c>
      <c r="AT233" s="245" t="s">
        <v>140</v>
      </c>
      <c r="AU233" s="245" t="s">
        <v>113</v>
      </c>
      <c r="AY233" s="18" t="s">
        <v>136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18" t="s">
        <v>113</v>
      </c>
      <c r="BK233" s="246">
        <f>ROUND(I233*H233,2)</f>
        <v>0</v>
      </c>
      <c r="BL233" s="18" t="s">
        <v>275</v>
      </c>
      <c r="BM233" s="245" t="s">
        <v>834</v>
      </c>
    </row>
    <row r="234" s="2" customFormat="1" ht="24.15" customHeight="1">
      <c r="A234" s="39"/>
      <c r="B234" s="40"/>
      <c r="C234" s="234" t="s">
        <v>534</v>
      </c>
      <c r="D234" s="234" t="s">
        <v>140</v>
      </c>
      <c r="E234" s="235" t="s">
        <v>1099</v>
      </c>
      <c r="F234" s="236" t="s">
        <v>1100</v>
      </c>
      <c r="G234" s="237" t="s">
        <v>300</v>
      </c>
      <c r="H234" s="238">
        <v>1</v>
      </c>
      <c r="I234" s="239"/>
      <c r="J234" s="240">
        <f>ROUND(I234*H234,2)</f>
        <v>0</v>
      </c>
      <c r="K234" s="236" t="s">
        <v>144</v>
      </c>
      <c r="L234" s="45"/>
      <c r="M234" s="241" t="s">
        <v>1</v>
      </c>
      <c r="N234" s="242" t="s">
        <v>42</v>
      </c>
      <c r="O234" s="92"/>
      <c r="P234" s="243">
        <f>O234*H234</f>
        <v>0</v>
      </c>
      <c r="Q234" s="243">
        <v>0.085250000000000006</v>
      </c>
      <c r="R234" s="243">
        <f>Q234*H234</f>
        <v>0.085250000000000006</v>
      </c>
      <c r="S234" s="243">
        <v>0</v>
      </c>
      <c r="T234" s="244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5" t="s">
        <v>275</v>
      </c>
      <c r="AT234" s="245" t="s">
        <v>140</v>
      </c>
      <c r="AU234" s="245" t="s">
        <v>113</v>
      </c>
      <c r="AY234" s="18" t="s">
        <v>136</v>
      </c>
      <c r="BE234" s="246">
        <f>IF(N234="základní",J234,0)</f>
        <v>0</v>
      </c>
      <c r="BF234" s="246">
        <f>IF(N234="snížená",J234,0)</f>
        <v>0</v>
      </c>
      <c r="BG234" s="246">
        <f>IF(N234="zákl. přenesená",J234,0)</f>
        <v>0</v>
      </c>
      <c r="BH234" s="246">
        <f>IF(N234="sníž. přenesená",J234,0)</f>
        <v>0</v>
      </c>
      <c r="BI234" s="246">
        <f>IF(N234="nulová",J234,0)</f>
        <v>0</v>
      </c>
      <c r="BJ234" s="18" t="s">
        <v>113</v>
      </c>
      <c r="BK234" s="246">
        <f>ROUND(I234*H234,2)</f>
        <v>0</v>
      </c>
      <c r="BL234" s="18" t="s">
        <v>275</v>
      </c>
      <c r="BM234" s="245" t="s">
        <v>842</v>
      </c>
    </row>
    <row r="235" s="2" customFormat="1" ht="37.8" customHeight="1">
      <c r="A235" s="39"/>
      <c r="B235" s="40"/>
      <c r="C235" s="234" t="s">
        <v>538</v>
      </c>
      <c r="D235" s="234" t="s">
        <v>140</v>
      </c>
      <c r="E235" s="235" t="s">
        <v>1101</v>
      </c>
      <c r="F235" s="236" t="s">
        <v>1102</v>
      </c>
      <c r="G235" s="237" t="s">
        <v>816</v>
      </c>
      <c r="H235" s="238">
        <v>1</v>
      </c>
      <c r="I235" s="239"/>
      <c r="J235" s="240">
        <f>ROUND(I235*H235,2)</f>
        <v>0</v>
      </c>
      <c r="K235" s="236" t="s">
        <v>144</v>
      </c>
      <c r="L235" s="45"/>
      <c r="M235" s="241" t="s">
        <v>1</v>
      </c>
      <c r="N235" s="242" t="s">
        <v>42</v>
      </c>
      <c r="O235" s="92"/>
      <c r="P235" s="243">
        <f>O235*H235</f>
        <v>0</v>
      </c>
      <c r="Q235" s="243">
        <v>0.01213</v>
      </c>
      <c r="R235" s="243">
        <f>Q235*H235</f>
        <v>0.01213</v>
      </c>
      <c r="S235" s="243">
        <v>0</v>
      </c>
      <c r="T235" s="244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5" t="s">
        <v>275</v>
      </c>
      <c r="AT235" s="245" t="s">
        <v>140</v>
      </c>
      <c r="AU235" s="245" t="s">
        <v>113</v>
      </c>
      <c r="AY235" s="18" t="s">
        <v>136</v>
      </c>
      <c r="BE235" s="246">
        <f>IF(N235="základní",J235,0)</f>
        <v>0</v>
      </c>
      <c r="BF235" s="246">
        <f>IF(N235="snížená",J235,0)</f>
        <v>0</v>
      </c>
      <c r="BG235" s="246">
        <f>IF(N235="zákl. přenesená",J235,0)</f>
        <v>0</v>
      </c>
      <c r="BH235" s="246">
        <f>IF(N235="sníž. přenesená",J235,0)</f>
        <v>0</v>
      </c>
      <c r="BI235" s="246">
        <f>IF(N235="nulová",J235,0)</f>
        <v>0</v>
      </c>
      <c r="BJ235" s="18" t="s">
        <v>113</v>
      </c>
      <c r="BK235" s="246">
        <f>ROUND(I235*H235,2)</f>
        <v>0</v>
      </c>
      <c r="BL235" s="18" t="s">
        <v>275</v>
      </c>
      <c r="BM235" s="245" t="s">
        <v>851</v>
      </c>
    </row>
    <row r="236" s="2" customFormat="1" ht="21.75" customHeight="1">
      <c r="A236" s="39"/>
      <c r="B236" s="40"/>
      <c r="C236" s="234" t="s">
        <v>542</v>
      </c>
      <c r="D236" s="234" t="s">
        <v>140</v>
      </c>
      <c r="E236" s="235" t="s">
        <v>1103</v>
      </c>
      <c r="F236" s="236" t="s">
        <v>1104</v>
      </c>
      <c r="G236" s="237" t="s">
        <v>1105</v>
      </c>
      <c r="H236" s="238">
        <v>1</v>
      </c>
      <c r="I236" s="239"/>
      <c r="J236" s="240">
        <f>ROUND(I236*H236,2)</f>
        <v>0</v>
      </c>
      <c r="K236" s="236" t="s">
        <v>811</v>
      </c>
      <c r="L236" s="45"/>
      <c r="M236" s="241" t="s">
        <v>1</v>
      </c>
      <c r="N236" s="242" t="s">
        <v>42</v>
      </c>
      <c r="O236" s="92"/>
      <c r="P236" s="243">
        <f>O236*H236</f>
        <v>0</v>
      </c>
      <c r="Q236" s="243">
        <v>0</v>
      </c>
      <c r="R236" s="243">
        <f>Q236*H236</f>
        <v>0</v>
      </c>
      <c r="S236" s="243">
        <v>0</v>
      </c>
      <c r="T236" s="244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5" t="s">
        <v>275</v>
      </c>
      <c r="AT236" s="245" t="s">
        <v>140</v>
      </c>
      <c r="AU236" s="245" t="s">
        <v>113</v>
      </c>
      <c r="AY236" s="18" t="s">
        <v>136</v>
      </c>
      <c r="BE236" s="246">
        <f>IF(N236="základní",J236,0)</f>
        <v>0</v>
      </c>
      <c r="BF236" s="246">
        <f>IF(N236="snížená",J236,0)</f>
        <v>0</v>
      </c>
      <c r="BG236" s="246">
        <f>IF(N236="zákl. přenesená",J236,0)</f>
        <v>0</v>
      </c>
      <c r="BH236" s="246">
        <f>IF(N236="sníž. přenesená",J236,0)</f>
        <v>0</v>
      </c>
      <c r="BI236" s="246">
        <f>IF(N236="nulová",J236,0)</f>
        <v>0</v>
      </c>
      <c r="BJ236" s="18" t="s">
        <v>113</v>
      </c>
      <c r="BK236" s="246">
        <f>ROUND(I236*H236,2)</f>
        <v>0</v>
      </c>
      <c r="BL236" s="18" t="s">
        <v>275</v>
      </c>
      <c r="BM236" s="245" t="s">
        <v>860</v>
      </c>
    </row>
    <row r="237" s="2" customFormat="1">
      <c r="A237" s="39"/>
      <c r="B237" s="40"/>
      <c r="C237" s="41"/>
      <c r="D237" s="254" t="s">
        <v>1092</v>
      </c>
      <c r="E237" s="41"/>
      <c r="F237" s="306" t="s">
        <v>1106</v>
      </c>
      <c r="G237" s="41"/>
      <c r="H237" s="41"/>
      <c r="I237" s="202"/>
      <c r="J237" s="41"/>
      <c r="K237" s="41"/>
      <c r="L237" s="45"/>
      <c r="M237" s="307"/>
      <c r="N237" s="308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1092</v>
      </c>
      <c r="AU237" s="18" t="s">
        <v>113</v>
      </c>
    </row>
    <row r="238" s="2" customFormat="1" ht="16.5" customHeight="1">
      <c r="A238" s="39"/>
      <c r="B238" s="40"/>
      <c r="C238" s="234" t="s">
        <v>546</v>
      </c>
      <c r="D238" s="234" t="s">
        <v>140</v>
      </c>
      <c r="E238" s="235" t="s">
        <v>1107</v>
      </c>
      <c r="F238" s="236" t="s">
        <v>1108</v>
      </c>
      <c r="G238" s="237" t="s">
        <v>300</v>
      </c>
      <c r="H238" s="238">
        <v>1</v>
      </c>
      <c r="I238" s="239"/>
      <c r="J238" s="240">
        <f>ROUND(I238*H238,2)</f>
        <v>0</v>
      </c>
      <c r="K238" s="236" t="s">
        <v>811</v>
      </c>
      <c r="L238" s="45"/>
      <c r="M238" s="241" t="s">
        <v>1</v>
      </c>
      <c r="N238" s="242" t="s">
        <v>42</v>
      </c>
      <c r="O238" s="92"/>
      <c r="P238" s="243">
        <f>O238*H238</f>
        <v>0</v>
      </c>
      <c r="Q238" s="243">
        <v>0</v>
      </c>
      <c r="R238" s="243">
        <f>Q238*H238</f>
        <v>0</v>
      </c>
      <c r="S238" s="243">
        <v>0</v>
      </c>
      <c r="T238" s="244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5" t="s">
        <v>275</v>
      </c>
      <c r="AT238" s="245" t="s">
        <v>140</v>
      </c>
      <c r="AU238" s="245" t="s">
        <v>113</v>
      </c>
      <c r="AY238" s="18" t="s">
        <v>136</v>
      </c>
      <c r="BE238" s="246">
        <f>IF(N238="základní",J238,0)</f>
        <v>0</v>
      </c>
      <c r="BF238" s="246">
        <f>IF(N238="snížená",J238,0)</f>
        <v>0</v>
      </c>
      <c r="BG238" s="246">
        <f>IF(N238="zákl. přenesená",J238,0)</f>
        <v>0</v>
      </c>
      <c r="BH238" s="246">
        <f>IF(N238="sníž. přenesená",J238,0)</f>
        <v>0</v>
      </c>
      <c r="BI238" s="246">
        <f>IF(N238="nulová",J238,0)</f>
        <v>0</v>
      </c>
      <c r="BJ238" s="18" t="s">
        <v>113</v>
      </c>
      <c r="BK238" s="246">
        <f>ROUND(I238*H238,2)</f>
        <v>0</v>
      </c>
      <c r="BL238" s="18" t="s">
        <v>275</v>
      </c>
      <c r="BM238" s="245" t="s">
        <v>868</v>
      </c>
    </row>
    <row r="239" s="2" customFormat="1" ht="16.5" customHeight="1">
      <c r="A239" s="39"/>
      <c r="B239" s="40"/>
      <c r="C239" s="234" t="s">
        <v>550</v>
      </c>
      <c r="D239" s="234" t="s">
        <v>140</v>
      </c>
      <c r="E239" s="235" t="s">
        <v>1109</v>
      </c>
      <c r="F239" s="236" t="s">
        <v>1110</v>
      </c>
      <c r="G239" s="237" t="s">
        <v>300</v>
      </c>
      <c r="H239" s="238">
        <v>2</v>
      </c>
      <c r="I239" s="239"/>
      <c r="J239" s="240">
        <f>ROUND(I239*H239,2)</f>
        <v>0</v>
      </c>
      <c r="K239" s="236" t="s">
        <v>144</v>
      </c>
      <c r="L239" s="45"/>
      <c r="M239" s="241" t="s">
        <v>1</v>
      </c>
      <c r="N239" s="242" t="s">
        <v>42</v>
      </c>
      <c r="O239" s="92"/>
      <c r="P239" s="243">
        <f>O239*H239</f>
        <v>0</v>
      </c>
      <c r="Q239" s="243">
        <v>6.9999999999999994E-05</v>
      </c>
      <c r="R239" s="243">
        <f>Q239*H239</f>
        <v>0.00013999999999999999</v>
      </c>
      <c r="S239" s="243">
        <v>0.0044999999999999997</v>
      </c>
      <c r="T239" s="244">
        <f>S239*H239</f>
        <v>0.0089999999999999993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5" t="s">
        <v>275</v>
      </c>
      <c r="AT239" s="245" t="s">
        <v>140</v>
      </c>
      <c r="AU239" s="245" t="s">
        <v>113</v>
      </c>
      <c r="AY239" s="18" t="s">
        <v>136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18" t="s">
        <v>113</v>
      </c>
      <c r="BK239" s="246">
        <f>ROUND(I239*H239,2)</f>
        <v>0</v>
      </c>
      <c r="BL239" s="18" t="s">
        <v>275</v>
      </c>
      <c r="BM239" s="245" t="s">
        <v>876</v>
      </c>
    </row>
    <row r="240" s="2" customFormat="1" ht="24.15" customHeight="1">
      <c r="A240" s="39"/>
      <c r="B240" s="40"/>
      <c r="C240" s="234" t="s">
        <v>561</v>
      </c>
      <c r="D240" s="234" t="s">
        <v>140</v>
      </c>
      <c r="E240" s="235" t="s">
        <v>1111</v>
      </c>
      <c r="F240" s="236" t="s">
        <v>1112</v>
      </c>
      <c r="G240" s="237" t="s">
        <v>351</v>
      </c>
      <c r="H240" s="238">
        <v>0.20999999999999999</v>
      </c>
      <c r="I240" s="239"/>
      <c r="J240" s="240">
        <f>ROUND(I240*H240,2)</f>
        <v>0</v>
      </c>
      <c r="K240" s="236" t="s">
        <v>144</v>
      </c>
      <c r="L240" s="45"/>
      <c r="M240" s="241" t="s">
        <v>1</v>
      </c>
      <c r="N240" s="242" t="s">
        <v>42</v>
      </c>
      <c r="O240" s="92"/>
      <c r="P240" s="243">
        <f>O240*H240</f>
        <v>0</v>
      </c>
      <c r="Q240" s="243">
        <v>0</v>
      </c>
      <c r="R240" s="243">
        <f>Q240*H240</f>
        <v>0</v>
      </c>
      <c r="S240" s="243">
        <v>0</v>
      </c>
      <c r="T240" s="24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5" t="s">
        <v>275</v>
      </c>
      <c r="AT240" s="245" t="s">
        <v>140</v>
      </c>
      <c r="AU240" s="245" t="s">
        <v>113</v>
      </c>
      <c r="AY240" s="18" t="s">
        <v>136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8" t="s">
        <v>113</v>
      </c>
      <c r="BK240" s="246">
        <f>ROUND(I240*H240,2)</f>
        <v>0</v>
      </c>
      <c r="BL240" s="18" t="s">
        <v>275</v>
      </c>
      <c r="BM240" s="245" t="s">
        <v>1113</v>
      </c>
    </row>
    <row r="241" s="12" customFormat="1" ht="22.8" customHeight="1">
      <c r="A241" s="12"/>
      <c r="B241" s="218"/>
      <c r="C241" s="219"/>
      <c r="D241" s="220" t="s">
        <v>75</v>
      </c>
      <c r="E241" s="232" t="s">
        <v>1114</v>
      </c>
      <c r="F241" s="232" t="s">
        <v>1115</v>
      </c>
      <c r="G241" s="219"/>
      <c r="H241" s="219"/>
      <c r="I241" s="222"/>
      <c r="J241" s="233">
        <f>BK241</f>
        <v>0</v>
      </c>
      <c r="K241" s="219"/>
      <c r="L241" s="224"/>
      <c r="M241" s="225"/>
      <c r="N241" s="226"/>
      <c r="O241" s="226"/>
      <c r="P241" s="227">
        <f>SUM(P242:P254)</f>
        <v>0</v>
      </c>
      <c r="Q241" s="226"/>
      <c r="R241" s="227">
        <f>SUM(R242:R254)</f>
        <v>0.11409000000000003</v>
      </c>
      <c r="S241" s="226"/>
      <c r="T241" s="228">
        <f>SUM(T242:T254)</f>
        <v>0.086349999999999996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29" t="s">
        <v>113</v>
      </c>
      <c r="AT241" s="230" t="s">
        <v>75</v>
      </c>
      <c r="AU241" s="230" t="s">
        <v>84</v>
      </c>
      <c r="AY241" s="229" t="s">
        <v>136</v>
      </c>
      <c r="BK241" s="231">
        <f>SUM(BK242:BK254)</f>
        <v>0</v>
      </c>
    </row>
    <row r="242" s="2" customFormat="1" ht="24.15" customHeight="1">
      <c r="A242" s="39"/>
      <c r="B242" s="40"/>
      <c r="C242" s="234" t="s">
        <v>565</v>
      </c>
      <c r="D242" s="234" t="s">
        <v>140</v>
      </c>
      <c r="E242" s="235" t="s">
        <v>1116</v>
      </c>
      <c r="F242" s="236" t="s">
        <v>1117</v>
      </c>
      <c r="G242" s="237" t="s">
        <v>493</v>
      </c>
      <c r="H242" s="238">
        <v>16</v>
      </c>
      <c r="I242" s="239"/>
      <c r="J242" s="240">
        <f>ROUND(I242*H242,2)</f>
        <v>0</v>
      </c>
      <c r="K242" s="236" t="s">
        <v>144</v>
      </c>
      <c r="L242" s="45"/>
      <c r="M242" s="241" t="s">
        <v>1</v>
      </c>
      <c r="N242" s="242" t="s">
        <v>42</v>
      </c>
      <c r="O242" s="92"/>
      <c r="P242" s="243">
        <f>O242*H242</f>
        <v>0</v>
      </c>
      <c r="Q242" s="243">
        <v>0.00046000000000000001</v>
      </c>
      <c r="R242" s="243">
        <f>Q242*H242</f>
        <v>0.0073600000000000002</v>
      </c>
      <c r="S242" s="243">
        <v>0</v>
      </c>
      <c r="T242" s="244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5" t="s">
        <v>275</v>
      </c>
      <c r="AT242" s="245" t="s">
        <v>140</v>
      </c>
      <c r="AU242" s="245" t="s">
        <v>113</v>
      </c>
      <c r="AY242" s="18" t="s">
        <v>136</v>
      </c>
      <c r="BE242" s="246">
        <f>IF(N242="základní",J242,0)</f>
        <v>0</v>
      </c>
      <c r="BF242" s="246">
        <f>IF(N242="snížená",J242,0)</f>
        <v>0</v>
      </c>
      <c r="BG242" s="246">
        <f>IF(N242="zákl. přenesená",J242,0)</f>
        <v>0</v>
      </c>
      <c r="BH242" s="246">
        <f>IF(N242="sníž. přenesená",J242,0)</f>
        <v>0</v>
      </c>
      <c r="BI242" s="246">
        <f>IF(N242="nulová",J242,0)</f>
        <v>0</v>
      </c>
      <c r="BJ242" s="18" t="s">
        <v>113</v>
      </c>
      <c r="BK242" s="246">
        <f>ROUND(I242*H242,2)</f>
        <v>0</v>
      </c>
      <c r="BL242" s="18" t="s">
        <v>275</v>
      </c>
      <c r="BM242" s="245" t="s">
        <v>892</v>
      </c>
    </row>
    <row r="243" s="2" customFormat="1" ht="24.15" customHeight="1">
      <c r="A243" s="39"/>
      <c r="B243" s="40"/>
      <c r="C243" s="234" t="s">
        <v>571</v>
      </c>
      <c r="D243" s="234" t="s">
        <v>140</v>
      </c>
      <c r="E243" s="235" t="s">
        <v>1118</v>
      </c>
      <c r="F243" s="236" t="s">
        <v>1119</v>
      </c>
      <c r="G243" s="237" t="s">
        <v>493</v>
      </c>
      <c r="H243" s="238">
        <v>41</v>
      </c>
      <c r="I243" s="239"/>
      <c r="J243" s="240">
        <f>ROUND(I243*H243,2)</f>
        <v>0</v>
      </c>
      <c r="K243" s="236" t="s">
        <v>144</v>
      </c>
      <c r="L243" s="45"/>
      <c r="M243" s="241" t="s">
        <v>1</v>
      </c>
      <c r="N243" s="242" t="s">
        <v>42</v>
      </c>
      <c r="O243" s="92"/>
      <c r="P243" s="243">
        <f>O243*H243</f>
        <v>0</v>
      </c>
      <c r="Q243" s="243">
        <v>0.00055000000000000003</v>
      </c>
      <c r="R243" s="243">
        <f>Q243*H243</f>
        <v>0.022550000000000001</v>
      </c>
      <c r="S243" s="243">
        <v>0</v>
      </c>
      <c r="T243" s="244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5" t="s">
        <v>275</v>
      </c>
      <c r="AT243" s="245" t="s">
        <v>140</v>
      </c>
      <c r="AU243" s="245" t="s">
        <v>113</v>
      </c>
      <c r="AY243" s="18" t="s">
        <v>136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18" t="s">
        <v>113</v>
      </c>
      <c r="BK243" s="246">
        <f>ROUND(I243*H243,2)</f>
        <v>0</v>
      </c>
      <c r="BL243" s="18" t="s">
        <v>275</v>
      </c>
      <c r="BM243" s="245" t="s">
        <v>1120</v>
      </c>
    </row>
    <row r="244" s="2" customFormat="1" ht="24.15" customHeight="1">
      <c r="A244" s="39"/>
      <c r="B244" s="40"/>
      <c r="C244" s="234" t="s">
        <v>575</v>
      </c>
      <c r="D244" s="234" t="s">
        <v>140</v>
      </c>
      <c r="E244" s="235" t="s">
        <v>1121</v>
      </c>
      <c r="F244" s="236" t="s">
        <v>1122</v>
      </c>
      <c r="G244" s="237" t="s">
        <v>493</v>
      </c>
      <c r="H244" s="238">
        <v>5</v>
      </c>
      <c r="I244" s="239"/>
      <c r="J244" s="240">
        <f>ROUND(I244*H244,2)</f>
        <v>0</v>
      </c>
      <c r="K244" s="236" t="s">
        <v>144</v>
      </c>
      <c r="L244" s="45"/>
      <c r="M244" s="241" t="s">
        <v>1</v>
      </c>
      <c r="N244" s="242" t="s">
        <v>42</v>
      </c>
      <c r="O244" s="92"/>
      <c r="P244" s="243">
        <f>O244*H244</f>
        <v>0</v>
      </c>
      <c r="Q244" s="243">
        <v>0.00069999999999999999</v>
      </c>
      <c r="R244" s="243">
        <f>Q244*H244</f>
        <v>0.0035000000000000001</v>
      </c>
      <c r="S244" s="243">
        <v>0</v>
      </c>
      <c r="T244" s="24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5" t="s">
        <v>275</v>
      </c>
      <c r="AT244" s="245" t="s">
        <v>140</v>
      </c>
      <c r="AU244" s="245" t="s">
        <v>113</v>
      </c>
      <c r="AY244" s="18" t="s">
        <v>136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8" t="s">
        <v>113</v>
      </c>
      <c r="BK244" s="246">
        <f>ROUND(I244*H244,2)</f>
        <v>0</v>
      </c>
      <c r="BL244" s="18" t="s">
        <v>275</v>
      </c>
      <c r="BM244" s="245" t="s">
        <v>1123</v>
      </c>
    </row>
    <row r="245" s="2" customFormat="1" ht="24.15" customHeight="1">
      <c r="A245" s="39"/>
      <c r="B245" s="40"/>
      <c r="C245" s="234" t="s">
        <v>581</v>
      </c>
      <c r="D245" s="234" t="s">
        <v>140</v>
      </c>
      <c r="E245" s="235" t="s">
        <v>1124</v>
      </c>
      <c r="F245" s="236" t="s">
        <v>1125</v>
      </c>
      <c r="G245" s="237" t="s">
        <v>493</v>
      </c>
      <c r="H245" s="238">
        <v>30</v>
      </c>
      <c r="I245" s="239"/>
      <c r="J245" s="240">
        <f>ROUND(I245*H245,2)</f>
        <v>0</v>
      </c>
      <c r="K245" s="236" t="s">
        <v>144</v>
      </c>
      <c r="L245" s="45"/>
      <c r="M245" s="241" t="s">
        <v>1</v>
      </c>
      <c r="N245" s="242" t="s">
        <v>42</v>
      </c>
      <c r="O245" s="92"/>
      <c r="P245" s="243">
        <f>O245*H245</f>
        <v>0</v>
      </c>
      <c r="Q245" s="243">
        <v>0.00124</v>
      </c>
      <c r="R245" s="243">
        <f>Q245*H245</f>
        <v>0.037199999999999997</v>
      </c>
      <c r="S245" s="243">
        <v>0</v>
      </c>
      <c r="T245" s="24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5" t="s">
        <v>275</v>
      </c>
      <c r="AT245" s="245" t="s">
        <v>140</v>
      </c>
      <c r="AU245" s="245" t="s">
        <v>113</v>
      </c>
      <c r="AY245" s="18" t="s">
        <v>136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18" t="s">
        <v>113</v>
      </c>
      <c r="BK245" s="246">
        <f>ROUND(I245*H245,2)</f>
        <v>0</v>
      </c>
      <c r="BL245" s="18" t="s">
        <v>275</v>
      </c>
      <c r="BM245" s="245" t="s">
        <v>1126</v>
      </c>
    </row>
    <row r="246" s="2" customFormat="1" ht="24.15" customHeight="1">
      <c r="A246" s="39"/>
      <c r="B246" s="40"/>
      <c r="C246" s="234" t="s">
        <v>585</v>
      </c>
      <c r="D246" s="234" t="s">
        <v>140</v>
      </c>
      <c r="E246" s="235" t="s">
        <v>1127</v>
      </c>
      <c r="F246" s="236" t="s">
        <v>1128</v>
      </c>
      <c r="G246" s="237" t="s">
        <v>493</v>
      </c>
      <c r="H246" s="238">
        <v>10</v>
      </c>
      <c r="I246" s="239"/>
      <c r="J246" s="240">
        <f>ROUND(I246*H246,2)</f>
        <v>0</v>
      </c>
      <c r="K246" s="236" t="s">
        <v>144</v>
      </c>
      <c r="L246" s="45"/>
      <c r="M246" s="241" t="s">
        <v>1</v>
      </c>
      <c r="N246" s="242" t="s">
        <v>42</v>
      </c>
      <c r="O246" s="92"/>
      <c r="P246" s="243">
        <f>O246*H246</f>
        <v>0</v>
      </c>
      <c r="Q246" s="243">
        <v>0.0016100000000000001</v>
      </c>
      <c r="R246" s="243">
        <f>Q246*H246</f>
        <v>0.0161</v>
      </c>
      <c r="S246" s="243">
        <v>0</v>
      </c>
      <c r="T246" s="244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5" t="s">
        <v>275</v>
      </c>
      <c r="AT246" s="245" t="s">
        <v>140</v>
      </c>
      <c r="AU246" s="245" t="s">
        <v>113</v>
      </c>
      <c r="AY246" s="18" t="s">
        <v>136</v>
      </c>
      <c r="BE246" s="246">
        <f>IF(N246="základní",J246,0)</f>
        <v>0</v>
      </c>
      <c r="BF246" s="246">
        <f>IF(N246="snížená",J246,0)</f>
        <v>0</v>
      </c>
      <c r="BG246" s="246">
        <f>IF(N246="zákl. přenesená",J246,0)</f>
        <v>0</v>
      </c>
      <c r="BH246" s="246">
        <f>IF(N246="sníž. přenesená",J246,0)</f>
        <v>0</v>
      </c>
      <c r="BI246" s="246">
        <f>IF(N246="nulová",J246,0)</f>
        <v>0</v>
      </c>
      <c r="BJ246" s="18" t="s">
        <v>113</v>
      </c>
      <c r="BK246" s="246">
        <f>ROUND(I246*H246,2)</f>
        <v>0</v>
      </c>
      <c r="BL246" s="18" t="s">
        <v>275</v>
      </c>
      <c r="BM246" s="245" t="s">
        <v>1129</v>
      </c>
    </row>
    <row r="247" s="2" customFormat="1" ht="24.15" customHeight="1">
      <c r="A247" s="39"/>
      <c r="B247" s="40"/>
      <c r="C247" s="234" t="s">
        <v>589</v>
      </c>
      <c r="D247" s="234" t="s">
        <v>140</v>
      </c>
      <c r="E247" s="235" t="s">
        <v>1130</v>
      </c>
      <c r="F247" s="236" t="s">
        <v>1131</v>
      </c>
      <c r="G247" s="237" t="s">
        <v>493</v>
      </c>
      <c r="H247" s="238">
        <v>13</v>
      </c>
      <c r="I247" s="239"/>
      <c r="J247" s="240">
        <f>ROUND(I247*H247,2)</f>
        <v>0</v>
      </c>
      <c r="K247" s="236" t="s">
        <v>144</v>
      </c>
      <c r="L247" s="45"/>
      <c r="M247" s="241" t="s">
        <v>1</v>
      </c>
      <c r="N247" s="242" t="s">
        <v>42</v>
      </c>
      <c r="O247" s="92"/>
      <c r="P247" s="243">
        <f>O247*H247</f>
        <v>0</v>
      </c>
      <c r="Q247" s="243">
        <v>0.0019599999999999999</v>
      </c>
      <c r="R247" s="243">
        <f>Q247*H247</f>
        <v>0.025479999999999999</v>
      </c>
      <c r="S247" s="243">
        <v>0</v>
      </c>
      <c r="T247" s="24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5" t="s">
        <v>275</v>
      </c>
      <c r="AT247" s="245" t="s">
        <v>140</v>
      </c>
      <c r="AU247" s="245" t="s">
        <v>113</v>
      </c>
      <c r="AY247" s="18" t="s">
        <v>136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18" t="s">
        <v>113</v>
      </c>
      <c r="BK247" s="246">
        <f>ROUND(I247*H247,2)</f>
        <v>0</v>
      </c>
      <c r="BL247" s="18" t="s">
        <v>275</v>
      </c>
      <c r="BM247" s="245" t="s">
        <v>1132</v>
      </c>
    </row>
    <row r="248" s="2" customFormat="1" ht="24.15" customHeight="1">
      <c r="A248" s="39"/>
      <c r="B248" s="40"/>
      <c r="C248" s="234" t="s">
        <v>594</v>
      </c>
      <c r="D248" s="234" t="s">
        <v>140</v>
      </c>
      <c r="E248" s="235" t="s">
        <v>1133</v>
      </c>
      <c r="F248" s="236" t="s">
        <v>1134</v>
      </c>
      <c r="G248" s="237" t="s">
        <v>300</v>
      </c>
      <c r="H248" s="238">
        <v>6</v>
      </c>
      <c r="I248" s="239"/>
      <c r="J248" s="240">
        <f>ROUND(I248*H248,2)</f>
        <v>0</v>
      </c>
      <c r="K248" s="236" t="s">
        <v>144</v>
      </c>
      <c r="L248" s="45"/>
      <c r="M248" s="241" t="s">
        <v>1</v>
      </c>
      <c r="N248" s="242" t="s">
        <v>42</v>
      </c>
      <c r="O248" s="92"/>
      <c r="P248" s="243">
        <f>O248*H248</f>
        <v>0</v>
      </c>
      <c r="Q248" s="243">
        <v>1.0000000000000001E-05</v>
      </c>
      <c r="R248" s="243">
        <f>Q248*H248</f>
        <v>6.0000000000000008E-05</v>
      </c>
      <c r="S248" s="243">
        <v>0</v>
      </c>
      <c r="T248" s="24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5" t="s">
        <v>275</v>
      </c>
      <c r="AT248" s="245" t="s">
        <v>140</v>
      </c>
      <c r="AU248" s="245" t="s">
        <v>113</v>
      </c>
      <c r="AY248" s="18" t="s">
        <v>136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18" t="s">
        <v>113</v>
      </c>
      <c r="BK248" s="246">
        <f>ROUND(I248*H248,2)</f>
        <v>0</v>
      </c>
      <c r="BL248" s="18" t="s">
        <v>275</v>
      </c>
      <c r="BM248" s="245" t="s">
        <v>1135</v>
      </c>
    </row>
    <row r="249" s="2" customFormat="1" ht="16.5" customHeight="1">
      <c r="A249" s="39"/>
      <c r="B249" s="40"/>
      <c r="C249" s="234" t="s">
        <v>598</v>
      </c>
      <c r="D249" s="234" t="s">
        <v>140</v>
      </c>
      <c r="E249" s="235" t="s">
        <v>1136</v>
      </c>
      <c r="F249" s="236" t="s">
        <v>1137</v>
      </c>
      <c r="G249" s="237" t="s">
        <v>300</v>
      </c>
      <c r="H249" s="238">
        <v>2</v>
      </c>
      <c r="I249" s="239"/>
      <c r="J249" s="240">
        <f>ROUND(I249*H249,2)</f>
        <v>0</v>
      </c>
      <c r="K249" s="236" t="s">
        <v>144</v>
      </c>
      <c r="L249" s="45"/>
      <c r="M249" s="241" t="s">
        <v>1</v>
      </c>
      <c r="N249" s="242" t="s">
        <v>42</v>
      </c>
      <c r="O249" s="92"/>
      <c r="P249" s="243">
        <f>O249*H249</f>
        <v>0</v>
      </c>
      <c r="Q249" s="243">
        <v>2.0000000000000002E-05</v>
      </c>
      <c r="R249" s="243">
        <f>Q249*H249</f>
        <v>4.0000000000000003E-05</v>
      </c>
      <c r="S249" s="243">
        <v>0</v>
      </c>
      <c r="T249" s="244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5" t="s">
        <v>275</v>
      </c>
      <c r="AT249" s="245" t="s">
        <v>140</v>
      </c>
      <c r="AU249" s="245" t="s">
        <v>113</v>
      </c>
      <c r="AY249" s="18" t="s">
        <v>136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18" t="s">
        <v>113</v>
      </c>
      <c r="BK249" s="246">
        <f>ROUND(I249*H249,2)</f>
        <v>0</v>
      </c>
      <c r="BL249" s="18" t="s">
        <v>275</v>
      </c>
      <c r="BM249" s="245" t="s">
        <v>1138</v>
      </c>
    </row>
    <row r="250" s="2" customFormat="1" ht="16.5" customHeight="1">
      <c r="A250" s="39"/>
      <c r="B250" s="40"/>
      <c r="C250" s="234" t="s">
        <v>605</v>
      </c>
      <c r="D250" s="234" t="s">
        <v>140</v>
      </c>
      <c r="E250" s="235" t="s">
        <v>1139</v>
      </c>
      <c r="F250" s="236" t="s">
        <v>1140</v>
      </c>
      <c r="G250" s="237" t="s">
        <v>493</v>
      </c>
      <c r="H250" s="238">
        <v>102</v>
      </c>
      <c r="I250" s="239"/>
      <c r="J250" s="240">
        <f>ROUND(I250*H250,2)</f>
        <v>0</v>
      </c>
      <c r="K250" s="236" t="s">
        <v>144</v>
      </c>
      <c r="L250" s="45"/>
      <c r="M250" s="241" t="s">
        <v>1</v>
      </c>
      <c r="N250" s="242" t="s">
        <v>42</v>
      </c>
      <c r="O250" s="92"/>
      <c r="P250" s="243">
        <f>O250*H250</f>
        <v>0</v>
      </c>
      <c r="Q250" s="243">
        <v>0</v>
      </c>
      <c r="R250" s="243">
        <f>Q250*H250</f>
        <v>0</v>
      </c>
      <c r="S250" s="243">
        <v>0</v>
      </c>
      <c r="T250" s="24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5" t="s">
        <v>275</v>
      </c>
      <c r="AT250" s="245" t="s">
        <v>140</v>
      </c>
      <c r="AU250" s="245" t="s">
        <v>113</v>
      </c>
      <c r="AY250" s="18" t="s">
        <v>136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18" t="s">
        <v>113</v>
      </c>
      <c r="BK250" s="246">
        <f>ROUND(I250*H250,2)</f>
        <v>0</v>
      </c>
      <c r="BL250" s="18" t="s">
        <v>275</v>
      </c>
      <c r="BM250" s="245" t="s">
        <v>1141</v>
      </c>
    </row>
    <row r="251" s="2" customFormat="1" ht="24.15" customHeight="1">
      <c r="A251" s="39"/>
      <c r="B251" s="40"/>
      <c r="C251" s="234" t="s">
        <v>609</v>
      </c>
      <c r="D251" s="234" t="s">
        <v>140</v>
      </c>
      <c r="E251" s="235" t="s">
        <v>1142</v>
      </c>
      <c r="F251" s="236" t="s">
        <v>1143</v>
      </c>
      <c r="G251" s="237" t="s">
        <v>493</v>
      </c>
      <c r="H251" s="238">
        <v>13</v>
      </c>
      <c r="I251" s="239"/>
      <c r="J251" s="240">
        <f>ROUND(I251*H251,2)</f>
        <v>0</v>
      </c>
      <c r="K251" s="236" t="s">
        <v>144</v>
      </c>
      <c r="L251" s="45"/>
      <c r="M251" s="241" t="s">
        <v>1</v>
      </c>
      <c r="N251" s="242" t="s">
        <v>42</v>
      </c>
      <c r="O251" s="92"/>
      <c r="P251" s="243">
        <f>O251*H251</f>
        <v>0</v>
      </c>
      <c r="Q251" s="243">
        <v>0</v>
      </c>
      <c r="R251" s="243">
        <f>Q251*H251</f>
        <v>0</v>
      </c>
      <c r="S251" s="243">
        <v>0</v>
      </c>
      <c r="T251" s="24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5" t="s">
        <v>275</v>
      </c>
      <c r="AT251" s="245" t="s">
        <v>140</v>
      </c>
      <c r="AU251" s="245" t="s">
        <v>113</v>
      </c>
      <c r="AY251" s="18" t="s">
        <v>136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8" t="s">
        <v>113</v>
      </c>
      <c r="BK251" s="246">
        <f>ROUND(I251*H251,2)</f>
        <v>0</v>
      </c>
      <c r="BL251" s="18" t="s">
        <v>275</v>
      </c>
      <c r="BM251" s="245" t="s">
        <v>1144</v>
      </c>
    </row>
    <row r="252" s="2" customFormat="1" ht="16.5" customHeight="1">
      <c r="A252" s="39"/>
      <c r="B252" s="40"/>
      <c r="C252" s="234" t="s">
        <v>615</v>
      </c>
      <c r="D252" s="234" t="s">
        <v>140</v>
      </c>
      <c r="E252" s="235" t="s">
        <v>1145</v>
      </c>
      <c r="F252" s="236" t="s">
        <v>1146</v>
      </c>
      <c r="G252" s="237" t="s">
        <v>493</v>
      </c>
      <c r="H252" s="238">
        <v>40</v>
      </c>
      <c r="I252" s="239"/>
      <c r="J252" s="240">
        <f>ROUND(I252*H252,2)</f>
        <v>0</v>
      </c>
      <c r="K252" s="236" t="s">
        <v>144</v>
      </c>
      <c r="L252" s="45"/>
      <c r="M252" s="241" t="s">
        <v>1</v>
      </c>
      <c r="N252" s="242" t="s">
        <v>42</v>
      </c>
      <c r="O252" s="92"/>
      <c r="P252" s="243">
        <f>O252*H252</f>
        <v>0</v>
      </c>
      <c r="Q252" s="243">
        <v>3.0000000000000001E-05</v>
      </c>
      <c r="R252" s="243">
        <f>Q252*H252</f>
        <v>0.0012000000000000001</v>
      </c>
      <c r="S252" s="243">
        <v>0.00106</v>
      </c>
      <c r="T252" s="244">
        <f>S252*H252</f>
        <v>0.0424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5" t="s">
        <v>275</v>
      </c>
      <c r="AT252" s="245" t="s">
        <v>140</v>
      </c>
      <c r="AU252" s="245" t="s">
        <v>113</v>
      </c>
      <c r="AY252" s="18" t="s">
        <v>136</v>
      </c>
      <c r="BE252" s="246">
        <f>IF(N252="základní",J252,0)</f>
        <v>0</v>
      </c>
      <c r="BF252" s="246">
        <f>IF(N252="snížená",J252,0)</f>
        <v>0</v>
      </c>
      <c r="BG252" s="246">
        <f>IF(N252="zákl. přenesená",J252,0)</f>
        <v>0</v>
      </c>
      <c r="BH252" s="246">
        <f>IF(N252="sníž. přenesená",J252,0)</f>
        <v>0</v>
      </c>
      <c r="BI252" s="246">
        <f>IF(N252="nulová",J252,0)</f>
        <v>0</v>
      </c>
      <c r="BJ252" s="18" t="s">
        <v>113</v>
      </c>
      <c r="BK252" s="246">
        <f>ROUND(I252*H252,2)</f>
        <v>0</v>
      </c>
      <c r="BL252" s="18" t="s">
        <v>275</v>
      </c>
      <c r="BM252" s="245" t="s">
        <v>1147</v>
      </c>
    </row>
    <row r="253" s="2" customFormat="1" ht="24.15" customHeight="1">
      <c r="A253" s="39"/>
      <c r="B253" s="40"/>
      <c r="C253" s="234" t="s">
        <v>620</v>
      </c>
      <c r="D253" s="234" t="s">
        <v>140</v>
      </c>
      <c r="E253" s="235" t="s">
        <v>1148</v>
      </c>
      <c r="F253" s="236" t="s">
        <v>1149</v>
      </c>
      <c r="G253" s="237" t="s">
        <v>493</v>
      </c>
      <c r="H253" s="238">
        <v>15</v>
      </c>
      <c r="I253" s="239"/>
      <c r="J253" s="240">
        <f>ROUND(I253*H253,2)</f>
        <v>0</v>
      </c>
      <c r="K253" s="236" t="s">
        <v>144</v>
      </c>
      <c r="L253" s="45"/>
      <c r="M253" s="241" t="s">
        <v>1</v>
      </c>
      <c r="N253" s="242" t="s">
        <v>42</v>
      </c>
      <c r="O253" s="92"/>
      <c r="P253" s="243">
        <f>O253*H253</f>
        <v>0</v>
      </c>
      <c r="Q253" s="243">
        <v>4.0000000000000003E-05</v>
      </c>
      <c r="R253" s="243">
        <f>Q253*H253</f>
        <v>0.00060000000000000006</v>
      </c>
      <c r="S253" s="243">
        <v>0.0029299999999999999</v>
      </c>
      <c r="T253" s="244">
        <f>S253*H253</f>
        <v>0.043949999999999996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5" t="s">
        <v>275</v>
      </c>
      <c r="AT253" s="245" t="s">
        <v>140</v>
      </c>
      <c r="AU253" s="245" t="s">
        <v>113</v>
      </c>
      <c r="AY253" s="18" t="s">
        <v>136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18" t="s">
        <v>113</v>
      </c>
      <c r="BK253" s="246">
        <f>ROUND(I253*H253,2)</f>
        <v>0</v>
      </c>
      <c r="BL253" s="18" t="s">
        <v>275</v>
      </c>
      <c r="BM253" s="245" t="s">
        <v>1150</v>
      </c>
    </row>
    <row r="254" s="2" customFormat="1" ht="24.15" customHeight="1">
      <c r="A254" s="39"/>
      <c r="B254" s="40"/>
      <c r="C254" s="234" t="s">
        <v>625</v>
      </c>
      <c r="D254" s="234" t="s">
        <v>140</v>
      </c>
      <c r="E254" s="235" t="s">
        <v>1151</v>
      </c>
      <c r="F254" s="236" t="s">
        <v>1152</v>
      </c>
      <c r="G254" s="237" t="s">
        <v>351</v>
      </c>
      <c r="H254" s="238">
        <v>0.114</v>
      </c>
      <c r="I254" s="239"/>
      <c r="J254" s="240">
        <f>ROUND(I254*H254,2)</f>
        <v>0</v>
      </c>
      <c r="K254" s="236" t="s">
        <v>144</v>
      </c>
      <c r="L254" s="45"/>
      <c r="M254" s="241" t="s">
        <v>1</v>
      </c>
      <c r="N254" s="242" t="s">
        <v>42</v>
      </c>
      <c r="O254" s="92"/>
      <c r="P254" s="243">
        <f>O254*H254</f>
        <v>0</v>
      </c>
      <c r="Q254" s="243">
        <v>0</v>
      </c>
      <c r="R254" s="243">
        <f>Q254*H254</f>
        <v>0</v>
      </c>
      <c r="S254" s="243">
        <v>0</v>
      </c>
      <c r="T254" s="244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5" t="s">
        <v>275</v>
      </c>
      <c r="AT254" s="245" t="s">
        <v>140</v>
      </c>
      <c r="AU254" s="245" t="s">
        <v>113</v>
      </c>
      <c r="AY254" s="18" t="s">
        <v>136</v>
      </c>
      <c r="BE254" s="246">
        <f>IF(N254="základní",J254,0)</f>
        <v>0</v>
      </c>
      <c r="BF254" s="246">
        <f>IF(N254="snížená",J254,0)</f>
        <v>0</v>
      </c>
      <c r="BG254" s="246">
        <f>IF(N254="zákl. přenesená",J254,0)</f>
        <v>0</v>
      </c>
      <c r="BH254" s="246">
        <f>IF(N254="sníž. přenesená",J254,0)</f>
        <v>0</v>
      </c>
      <c r="BI254" s="246">
        <f>IF(N254="nulová",J254,0)</f>
        <v>0</v>
      </c>
      <c r="BJ254" s="18" t="s">
        <v>113</v>
      </c>
      <c r="BK254" s="246">
        <f>ROUND(I254*H254,2)</f>
        <v>0</v>
      </c>
      <c r="BL254" s="18" t="s">
        <v>275</v>
      </c>
      <c r="BM254" s="245" t="s">
        <v>1153</v>
      </c>
    </row>
    <row r="255" s="12" customFormat="1" ht="22.8" customHeight="1">
      <c r="A255" s="12"/>
      <c r="B255" s="218"/>
      <c r="C255" s="219"/>
      <c r="D255" s="220" t="s">
        <v>75</v>
      </c>
      <c r="E255" s="232" t="s">
        <v>1154</v>
      </c>
      <c r="F255" s="232" t="s">
        <v>1155</v>
      </c>
      <c r="G255" s="219"/>
      <c r="H255" s="219"/>
      <c r="I255" s="222"/>
      <c r="J255" s="233">
        <f>BK255</f>
        <v>0</v>
      </c>
      <c r="K255" s="219"/>
      <c r="L255" s="224"/>
      <c r="M255" s="225"/>
      <c r="N255" s="226"/>
      <c r="O255" s="226"/>
      <c r="P255" s="227">
        <f>SUM(P256:P268)</f>
        <v>0</v>
      </c>
      <c r="Q255" s="226"/>
      <c r="R255" s="227">
        <f>SUM(R256:R268)</f>
        <v>0.0089899999999999997</v>
      </c>
      <c r="S255" s="226"/>
      <c r="T255" s="228">
        <f>SUM(T256:T268)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9" t="s">
        <v>113</v>
      </c>
      <c r="AT255" s="230" t="s">
        <v>75</v>
      </c>
      <c r="AU255" s="230" t="s">
        <v>84</v>
      </c>
      <c r="AY255" s="229" t="s">
        <v>136</v>
      </c>
      <c r="BK255" s="231">
        <f>SUM(BK256:BK268)</f>
        <v>0</v>
      </c>
    </row>
    <row r="256" s="2" customFormat="1" ht="24.15" customHeight="1">
      <c r="A256" s="39"/>
      <c r="B256" s="40"/>
      <c r="C256" s="234" t="s">
        <v>632</v>
      </c>
      <c r="D256" s="234" t="s">
        <v>140</v>
      </c>
      <c r="E256" s="235" t="s">
        <v>1156</v>
      </c>
      <c r="F256" s="236" t="s">
        <v>1157</v>
      </c>
      <c r="G256" s="237" t="s">
        <v>816</v>
      </c>
      <c r="H256" s="238">
        <v>2</v>
      </c>
      <c r="I256" s="239"/>
      <c r="J256" s="240">
        <f>ROUND(I256*H256,2)</f>
        <v>0</v>
      </c>
      <c r="K256" s="236" t="s">
        <v>144</v>
      </c>
      <c r="L256" s="45"/>
      <c r="M256" s="241" t="s">
        <v>1</v>
      </c>
      <c r="N256" s="242" t="s">
        <v>42</v>
      </c>
      <c r="O256" s="92"/>
      <c r="P256" s="243">
        <f>O256*H256</f>
        <v>0</v>
      </c>
      <c r="Q256" s="243">
        <v>0.00064000000000000005</v>
      </c>
      <c r="R256" s="243">
        <f>Q256*H256</f>
        <v>0.0012800000000000001</v>
      </c>
      <c r="S256" s="243">
        <v>0</v>
      </c>
      <c r="T256" s="244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5" t="s">
        <v>275</v>
      </c>
      <c r="AT256" s="245" t="s">
        <v>140</v>
      </c>
      <c r="AU256" s="245" t="s">
        <v>113</v>
      </c>
      <c r="AY256" s="18" t="s">
        <v>136</v>
      </c>
      <c r="BE256" s="246">
        <f>IF(N256="základní",J256,0)</f>
        <v>0</v>
      </c>
      <c r="BF256" s="246">
        <f>IF(N256="snížená",J256,0)</f>
        <v>0</v>
      </c>
      <c r="BG256" s="246">
        <f>IF(N256="zákl. přenesená",J256,0)</f>
        <v>0</v>
      </c>
      <c r="BH256" s="246">
        <f>IF(N256="sníž. přenesená",J256,0)</f>
        <v>0</v>
      </c>
      <c r="BI256" s="246">
        <f>IF(N256="nulová",J256,0)</f>
        <v>0</v>
      </c>
      <c r="BJ256" s="18" t="s">
        <v>113</v>
      </c>
      <c r="BK256" s="246">
        <f>ROUND(I256*H256,2)</f>
        <v>0</v>
      </c>
      <c r="BL256" s="18" t="s">
        <v>275</v>
      </c>
      <c r="BM256" s="245" t="s">
        <v>1158</v>
      </c>
    </row>
    <row r="257" s="2" customFormat="1" ht="24.15" customHeight="1">
      <c r="A257" s="39"/>
      <c r="B257" s="40"/>
      <c r="C257" s="234" t="s">
        <v>637</v>
      </c>
      <c r="D257" s="234" t="s">
        <v>140</v>
      </c>
      <c r="E257" s="235" t="s">
        <v>1159</v>
      </c>
      <c r="F257" s="236" t="s">
        <v>1160</v>
      </c>
      <c r="G257" s="237" t="s">
        <v>816</v>
      </c>
      <c r="H257" s="238">
        <v>1</v>
      </c>
      <c r="I257" s="239"/>
      <c r="J257" s="240">
        <f>ROUND(I257*H257,2)</f>
        <v>0</v>
      </c>
      <c r="K257" s="236" t="s">
        <v>144</v>
      </c>
      <c r="L257" s="45"/>
      <c r="M257" s="241" t="s">
        <v>1</v>
      </c>
      <c r="N257" s="242" t="s">
        <v>42</v>
      </c>
      <c r="O257" s="92"/>
      <c r="P257" s="243">
        <f>O257*H257</f>
        <v>0</v>
      </c>
      <c r="Q257" s="243">
        <v>0.00069999999999999999</v>
      </c>
      <c r="R257" s="243">
        <f>Q257*H257</f>
        <v>0.00069999999999999999</v>
      </c>
      <c r="S257" s="243">
        <v>0</v>
      </c>
      <c r="T257" s="244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5" t="s">
        <v>275</v>
      </c>
      <c r="AT257" s="245" t="s">
        <v>140</v>
      </c>
      <c r="AU257" s="245" t="s">
        <v>113</v>
      </c>
      <c r="AY257" s="18" t="s">
        <v>136</v>
      </c>
      <c r="BE257" s="246">
        <f>IF(N257="základní",J257,0)</f>
        <v>0</v>
      </c>
      <c r="BF257" s="246">
        <f>IF(N257="snížená",J257,0)</f>
        <v>0</v>
      </c>
      <c r="BG257" s="246">
        <f>IF(N257="zákl. přenesená",J257,0)</f>
        <v>0</v>
      </c>
      <c r="BH257" s="246">
        <f>IF(N257="sníž. přenesená",J257,0)</f>
        <v>0</v>
      </c>
      <c r="BI257" s="246">
        <f>IF(N257="nulová",J257,0)</f>
        <v>0</v>
      </c>
      <c r="BJ257" s="18" t="s">
        <v>113</v>
      </c>
      <c r="BK257" s="246">
        <f>ROUND(I257*H257,2)</f>
        <v>0</v>
      </c>
      <c r="BL257" s="18" t="s">
        <v>275</v>
      </c>
      <c r="BM257" s="245" t="s">
        <v>1161</v>
      </c>
    </row>
    <row r="258" s="2" customFormat="1" ht="24.15" customHeight="1">
      <c r="A258" s="39"/>
      <c r="B258" s="40"/>
      <c r="C258" s="234" t="s">
        <v>643</v>
      </c>
      <c r="D258" s="234" t="s">
        <v>140</v>
      </c>
      <c r="E258" s="235" t="s">
        <v>1162</v>
      </c>
      <c r="F258" s="236" t="s">
        <v>1163</v>
      </c>
      <c r="G258" s="237" t="s">
        <v>300</v>
      </c>
      <c r="H258" s="238">
        <v>2</v>
      </c>
      <c r="I258" s="239"/>
      <c r="J258" s="240">
        <f>ROUND(I258*H258,2)</f>
        <v>0</v>
      </c>
      <c r="K258" s="236" t="s">
        <v>144</v>
      </c>
      <c r="L258" s="45"/>
      <c r="M258" s="241" t="s">
        <v>1</v>
      </c>
      <c r="N258" s="242" t="s">
        <v>42</v>
      </c>
      <c r="O258" s="92"/>
      <c r="P258" s="243">
        <f>O258*H258</f>
        <v>0</v>
      </c>
      <c r="Q258" s="243">
        <v>0.00025999999999999998</v>
      </c>
      <c r="R258" s="243">
        <f>Q258*H258</f>
        <v>0.00051999999999999995</v>
      </c>
      <c r="S258" s="243">
        <v>0</v>
      </c>
      <c r="T258" s="244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5" t="s">
        <v>275</v>
      </c>
      <c r="AT258" s="245" t="s">
        <v>140</v>
      </c>
      <c r="AU258" s="245" t="s">
        <v>113</v>
      </c>
      <c r="AY258" s="18" t="s">
        <v>136</v>
      </c>
      <c r="BE258" s="246">
        <f>IF(N258="základní",J258,0)</f>
        <v>0</v>
      </c>
      <c r="BF258" s="246">
        <f>IF(N258="snížená",J258,0)</f>
        <v>0</v>
      </c>
      <c r="BG258" s="246">
        <f>IF(N258="zákl. přenesená",J258,0)</f>
        <v>0</v>
      </c>
      <c r="BH258" s="246">
        <f>IF(N258="sníž. přenesená",J258,0)</f>
        <v>0</v>
      </c>
      <c r="BI258" s="246">
        <f>IF(N258="nulová",J258,0)</f>
        <v>0</v>
      </c>
      <c r="BJ258" s="18" t="s">
        <v>113</v>
      </c>
      <c r="BK258" s="246">
        <f>ROUND(I258*H258,2)</f>
        <v>0</v>
      </c>
      <c r="BL258" s="18" t="s">
        <v>275</v>
      </c>
      <c r="BM258" s="245" t="s">
        <v>1164</v>
      </c>
    </row>
    <row r="259" s="2" customFormat="1" ht="24.15" customHeight="1">
      <c r="A259" s="39"/>
      <c r="B259" s="40"/>
      <c r="C259" s="234" t="s">
        <v>651</v>
      </c>
      <c r="D259" s="234" t="s">
        <v>140</v>
      </c>
      <c r="E259" s="235" t="s">
        <v>1165</v>
      </c>
      <c r="F259" s="236" t="s">
        <v>1166</v>
      </c>
      <c r="G259" s="237" t="s">
        <v>300</v>
      </c>
      <c r="H259" s="238">
        <v>4</v>
      </c>
      <c r="I259" s="239"/>
      <c r="J259" s="240">
        <f>ROUND(I259*H259,2)</f>
        <v>0</v>
      </c>
      <c r="K259" s="236" t="s">
        <v>144</v>
      </c>
      <c r="L259" s="45"/>
      <c r="M259" s="241" t="s">
        <v>1</v>
      </c>
      <c r="N259" s="242" t="s">
        <v>42</v>
      </c>
      <c r="O259" s="92"/>
      <c r="P259" s="243">
        <f>O259*H259</f>
        <v>0</v>
      </c>
      <c r="Q259" s="243">
        <v>0.00035</v>
      </c>
      <c r="R259" s="243">
        <f>Q259*H259</f>
        <v>0.0014</v>
      </c>
      <c r="S259" s="243">
        <v>0</v>
      </c>
      <c r="T259" s="244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5" t="s">
        <v>275</v>
      </c>
      <c r="AT259" s="245" t="s">
        <v>140</v>
      </c>
      <c r="AU259" s="245" t="s">
        <v>113</v>
      </c>
      <c r="AY259" s="18" t="s">
        <v>136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18" t="s">
        <v>113</v>
      </c>
      <c r="BK259" s="246">
        <f>ROUND(I259*H259,2)</f>
        <v>0</v>
      </c>
      <c r="BL259" s="18" t="s">
        <v>275</v>
      </c>
      <c r="BM259" s="245" t="s">
        <v>1167</v>
      </c>
    </row>
    <row r="260" s="2" customFormat="1" ht="24.15" customHeight="1">
      <c r="A260" s="39"/>
      <c r="B260" s="40"/>
      <c r="C260" s="234" t="s">
        <v>655</v>
      </c>
      <c r="D260" s="234" t="s">
        <v>140</v>
      </c>
      <c r="E260" s="235" t="s">
        <v>1168</v>
      </c>
      <c r="F260" s="236" t="s">
        <v>1169</v>
      </c>
      <c r="G260" s="237" t="s">
        <v>300</v>
      </c>
      <c r="H260" s="238">
        <v>3</v>
      </c>
      <c r="I260" s="239"/>
      <c r="J260" s="240">
        <f>ROUND(I260*H260,2)</f>
        <v>0</v>
      </c>
      <c r="K260" s="236" t="s">
        <v>144</v>
      </c>
      <c r="L260" s="45"/>
      <c r="M260" s="241" t="s">
        <v>1</v>
      </c>
      <c r="N260" s="242" t="s">
        <v>42</v>
      </c>
      <c r="O260" s="92"/>
      <c r="P260" s="243">
        <f>O260*H260</f>
        <v>0</v>
      </c>
      <c r="Q260" s="243">
        <v>0.00013999999999999999</v>
      </c>
      <c r="R260" s="243">
        <f>Q260*H260</f>
        <v>0.00041999999999999996</v>
      </c>
      <c r="S260" s="243">
        <v>0</v>
      </c>
      <c r="T260" s="244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5" t="s">
        <v>275</v>
      </c>
      <c r="AT260" s="245" t="s">
        <v>140</v>
      </c>
      <c r="AU260" s="245" t="s">
        <v>113</v>
      </c>
      <c r="AY260" s="18" t="s">
        <v>136</v>
      </c>
      <c r="BE260" s="246">
        <f>IF(N260="základní",J260,0)</f>
        <v>0</v>
      </c>
      <c r="BF260" s="246">
        <f>IF(N260="snížená",J260,0)</f>
        <v>0</v>
      </c>
      <c r="BG260" s="246">
        <f>IF(N260="zákl. přenesená",J260,0)</f>
        <v>0</v>
      </c>
      <c r="BH260" s="246">
        <f>IF(N260="sníž. přenesená",J260,0)</f>
        <v>0</v>
      </c>
      <c r="BI260" s="246">
        <f>IF(N260="nulová",J260,0)</f>
        <v>0</v>
      </c>
      <c r="BJ260" s="18" t="s">
        <v>113</v>
      </c>
      <c r="BK260" s="246">
        <f>ROUND(I260*H260,2)</f>
        <v>0</v>
      </c>
      <c r="BL260" s="18" t="s">
        <v>275</v>
      </c>
      <c r="BM260" s="245" t="s">
        <v>1170</v>
      </c>
    </row>
    <row r="261" s="2" customFormat="1" ht="21.75" customHeight="1">
      <c r="A261" s="39"/>
      <c r="B261" s="40"/>
      <c r="C261" s="234" t="s">
        <v>660</v>
      </c>
      <c r="D261" s="234" t="s">
        <v>140</v>
      </c>
      <c r="E261" s="235" t="s">
        <v>1171</v>
      </c>
      <c r="F261" s="236" t="s">
        <v>1172</v>
      </c>
      <c r="G261" s="237" t="s">
        <v>300</v>
      </c>
      <c r="H261" s="238">
        <v>2</v>
      </c>
      <c r="I261" s="239"/>
      <c r="J261" s="240">
        <f>ROUND(I261*H261,2)</f>
        <v>0</v>
      </c>
      <c r="K261" s="236" t="s">
        <v>144</v>
      </c>
      <c r="L261" s="45"/>
      <c r="M261" s="241" t="s">
        <v>1</v>
      </c>
      <c r="N261" s="242" t="s">
        <v>42</v>
      </c>
      <c r="O261" s="92"/>
      <c r="P261" s="243">
        <f>O261*H261</f>
        <v>0</v>
      </c>
      <c r="Q261" s="243">
        <v>0.00034000000000000002</v>
      </c>
      <c r="R261" s="243">
        <f>Q261*H261</f>
        <v>0.00068000000000000005</v>
      </c>
      <c r="S261" s="243">
        <v>0</v>
      </c>
      <c r="T261" s="244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5" t="s">
        <v>275</v>
      </c>
      <c r="AT261" s="245" t="s">
        <v>140</v>
      </c>
      <c r="AU261" s="245" t="s">
        <v>113</v>
      </c>
      <c r="AY261" s="18" t="s">
        <v>136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18" t="s">
        <v>113</v>
      </c>
      <c r="BK261" s="246">
        <f>ROUND(I261*H261,2)</f>
        <v>0</v>
      </c>
      <c r="BL261" s="18" t="s">
        <v>275</v>
      </c>
      <c r="BM261" s="245" t="s">
        <v>1173</v>
      </c>
    </row>
    <row r="262" s="2" customFormat="1" ht="24.15" customHeight="1">
      <c r="A262" s="39"/>
      <c r="B262" s="40"/>
      <c r="C262" s="234" t="s">
        <v>666</v>
      </c>
      <c r="D262" s="234" t="s">
        <v>140</v>
      </c>
      <c r="E262" s="235" t="s">
        <v>1174</v>
      </c>
      <c r="F262" s="236" t="s">
        <v>1175</v>
      </c>
      <c r="G262" s="237" t="s">
        <v>300</v>
      </c>
      <c r="H262" s="238">
        <v>2</v>
      </c>
      <c r="I262" s="239"/>
      <c r="J262" s="240">
        <f>ROUND(I262*H262,2)</f>
        <v>0</v>
      </c>
      <c r="K262" s="236" t="s">
        <v>144</v>
      </c>
      <c r="L262" s="45"/>
      <c r="M262" s="241" t="s">
        <v>1</v>
      </c>
      <c r="N262" s="242" t="s">
        <v>42</v>
      </c>
      <c r="O262" s="92"/>
      <c r="P262" s="243">
        <f>O262*H262</f>
        <v>0</v>
      </c>
      <c r="Q262" s="243">
        <v>0.00069999999999999999</v>
      </c>
      <c r="R262" s="243">
        <f>Q262*H262</f>
        <v>0.0014</v>
      </c>
      <c r="S262" s="243">
        <v>0</v>
      </c>
      <c r="T262" s="244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5" t="s">
        <v>275</v>
      </c>
      <c r="AT262" s="245" t="s">
        <v>140</v>
      </c>
      <c r="AU262" s="245" t="s">
        <v>113</v>
      </c>
      <c r="AY262" s="18" t="s">
        <v>136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8" t="s">
        <v>113</v>
      </c>
      <c r="BK262" s="246">
        <f>ROUND(I262*H262,2)</f>
        <v>0</v>
      </c>
      <c r="BL262" s="18" t="s">
        <v>275</v>
      </c>
      <c r="BM262" s="245" t="s">
        <v>1176</v>
      </c>
    </row>
    <row r="263" s="2" customFormat="1" ht="24.15" customHeight="1">
      <c r="A263" s="39"/>
      <c r="B263" s="40"/>
      <c r="C263" s="234" t="s">
        <v>671</v>
      </c>
      <c r="D263" s="234" t="s">
        <v>140</v>
      </c>
      <c r="E263" s="235" t="s">
        <v>1177</v>
      </c>
      <c r="F263" s="236" t="s">
        <v>1178</v>
      </c>
      <c r="G263" s="237" t="s">
        <v>300</v>
      </c>
      <c r="H263" s="238">
        <v>2</v>
      </c>
      <c r="I263" s="239"/>
      <c r="J263" s="240">
        <f>ROUND(I263*H263,2)</f>
        <v>0</v>
      </c>
      <c r="K263" s="236" t="s">
        <v>144</v>
      </c>
      <c r="L263" s="45"/>
      <c r="M263" s="241" t="s">
        <v>1</v>
      </c>
      <c r="N263" s="242" t="s">
        <v>42</v>
      </c>
      <c r="O263" s="92"/>
      <c r="P263" s="243">
        <f>O263*H263</f>
        <v>0</v>
      </c>
      <c r="Q263" s="243">
        <v>0.00040000000000000002</v>
      </c>
      <c r="R263" s="243">
        <f>Q263*H263</f>
        <v>0.00080000000000000004</v>
      </c>
      <c r="S263" s="243">
        <v>0</v>
      </c>
      <c r="T263" s="244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5" t="s">
        <v>275</v>
      </c>
      <c r="AT263" s="245" t="s">
        <v>140</v>
      </c>
      <c r="AU263" s="245" t="s">
        <v>113</v>
      </c>
      <c r="AY263" s="18" t="s">
        <v>136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18" t="s">
        <v>113</v>
      </c>
      <c r="BK263" s="246">
        <f>ROUND(I263*H263,2)</f>
        <v>0</v>
      </c>
      <c r="BL263" s="18" t="s">
        <v>275</v>
      </c>
      <c r="BM263" s="245" t="s">
        <v>1179</v>
      </c>
    </row>
    <row r="264" s="2" customFormat="1" ht="37.8" customHeight="1">
      <c r="A264" s="39"/>
      <c r="B264" s="40"/>
      <c r="C264" s="234" t="s">
        <v>677</v>
      </c>
      <c r="D264" s="234" t="s">
        <v>140</v>
      </c>
      <c r="E264" s="235" t="s">
        <v>1180</v>
      </c>
      <c r="F264" s="236" t="s">
        <v>1181</v>
      </c>
      <c r="G264" s="237" t="s">
        <v>300</v>
      </c>
      <c r="H264" s="238">
        <v>1</v>
      </c>
      <c r="I264" s="239"/>
      <c r="J264" s="240">
        <f>ROUND(I264*H264,2)</f>
        <v>0</v>
      </c>
      <c r="K264" s="236" t="s">
        <v>144</v>
      </c>
      <c r="L264" s="45"/>
      <c r="M264" s="241" t="s">
        <v>1</v>
      </c>
      <c r="N264" s="242" t="s">
        <v>42</v>
      </c>
      <c r="O264" s="92"/>
      <c r="P264" s="243">
        <f>O264*H264</f>
        <v>0</v>
      </c>
      <c r="Q264" s="243">
        <v>0.00114</v>
      </c>
      <c r="R264" s="243">
        <f>Q264*H264</f>
        <v>0.00114</v>
      </c>
      <c r="S264" s="243">
        <v>0</v>
      </c>
      <c r="T264" s="244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5" t="s">
        <v>275</v>
      </c>
      <c r="AT264" s="245" t="s">
        <v>140</v>
      </c>
      <c r="AU264" s="245" t="s">
        <v>113</v>
      </c>
      <c r="AY264" s="18" t="s">
        <v>136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8" t="s">
        <v>113</v>
      </c>
      <c r="BK264" s="246">
        <f>ROUND(I264*H264,2)</f>
        <v>0</v>
      </c>
      <c r="BL264" s="18" t="s">
        <v>275</v>
      </c>
      <c r="BM264" s="245" t="s">
        <v>1182</v>
      </c>
    </row>
    <row r="265" s="2" customFormat="1" ht="33" customHeight="1">
      <c r="A265" s="39"/>
      <c r="B265" s="40"/>
      <c r="C265" s="264" t="s">
        <v>681</v>
      </c>
      <c r="D265" s="264" t="s">
        <v>209</v>
      </c>
      <c r="E265" s="265" t="s">
        <v>1183</v>
      </c>
      <c r="F265" s="266" t="s">
        <v>1184</v>
      </c>
      <c r="G265" s="267" t="s">
        <v>300</v>
      </c>
      <c r="H265" s="268">
        <v>1</v>
      </c>
      <c r="I265" s="269"/>
      <c r="J265" s="270">
        <f>ROUND(I265*H265,2)</f>
        <v>0</v>
      </c>
      <c r="K265" s="266" t="s">
        <v>1185</v>
      </c>
      <c r="L265" s="271"/>
      <c r="M265" s="272" t="s">
        <v>1</v>
      </c>
      <c r="N265" s="273" t="s">
        <v>42</v>
      </c>
      <c r="O265" s="92"/>
      <c r="P265" s="243">
        <f>O265*H265</f>
        <v>0</v>
      </c>
      <c r="Q265" s="243">
        <v>0</v>
      </c>
      <c r="R265" s="243">
        <f>Q265*H265</f>
        <v>0</v>
      </c>
      <c r="S265" s="243">
        <v>0</v>
      </c>
      <c r="T265" s="24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5" t="s">
        <v>362</v>
      </c>
      <c r="AT265" s="245" t="s">
        <v>209</v>
      </c>
      <c r="AU265" s="245" t="s">
        <v>113</v>
      </c>
      <c r="AY265" s="18" t="s">
        <v>136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8" t="s">
        <v>113</v>
      </c>
      <c r="BK265" s="246">
        <f>ROUND(I265*H265,2)</f>
        <v>0</v>
      </c>
      <c r="BL265" s="18" t="s">
        <v>275</v>
      </c>
      <c r="BM265" s="245" t="s">
        <v>1186</v>
      </c>
    </row>
    <row r="266" s="2" customFormat="1" ht="16.5" customHeight="1">
      <c r="A266" s="39"/>
      <c r="B266" s="40"/>
      <c r="C266" s="234" t="s">
        <v>692</v>
      </c>
      <c r="D266" s="234" t="s">
        <v>140</v>
      </c>
      <c r="E266" s="235" t="s">
        <v>1187</v>
      </c>
      <c r="F266" s="236" t="s">
        <v>1188</v>
      </c>
      <c r="G266" s="237" t="s">
        <v>300</v>
      </c>
      <c r="H266" s="238">
        <v>1</v>
      </c>
      <c r="I266" s="239"/>
      <c r="J266" s="240">
        <f>ROUND(I266*H266,2)</f>
        <v>0</v>
      </c>
      <c r="K266" s="236" t="s">
        <v>811</v>
      </c>
      <c r="L266" s="45"/>
      <c r="M266" s="241" t="s">
        <v>1</v>
      </c>
      <c r="N266" s="242" t="s">
        <v>42</v>
      </c>
      <c r="O266" s="92"/>
      <c r="P266" s="243">
        <f>O266*H266</f>
        <v>0</v>
      </c>
      <c r="Q266" s="243">
        <v>0</v>
      </c>
      <c r="R266" s="243">
        <f>Q266*H266</f>
        <v>0</v>
      </c>
      <c r="S266" s="243">
        <v>0</v>
      </c>
      <c r="T266" s="244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5" t="s">
        <v>275</v>
      </c>
      <c r="AT266" s="245" t="s">
        <v>140</v>
      </c>
      <c r="AU266" s="245" t="s">
        <v>113</v>
      </c>
      <c r="AY266" s="18" t="s">
        <v>136</v>
      </c>
      <c r="BE266" s="246">
        <f>IF(N266="základní",J266,0)</f>
        <v>0</v>
      </c>
      <c r="BF266" s="246">
        <f>IF(N266="snížená",J266,0)</f>
        <v>0</v>
      </c>
      <c r="BG266" s="246">
        <f>IF(N266="zákl. přenesená",J266,0)</f>
        <v>0</v>
      </c>
      <c r="BH266" s="246">
        <f>IF(N266="sníž. přenesená",J266,0)</f>
        <v>0</v>
      </c>
      <c r="BI266" s="246">
        <f>IF(N266="nulová",J266,0)</f>
        <v>0</v>
      </c>
      <c r="BJ266" s="18" t="s">
        <v>113</v>
      </c>
      <c r="BK266" s="246">
        <f>ROUND(I266*H266,2)</f>
        <v>0</v>
      </c>
      <c r="BL266" s="18" t="s">
        <v>275</v>
      </c>
      <c r="BM266" s="245" t="s">
        <v>1189</v>
      </c>
    </row>
    <row r="267" s="2" customFormat="1" ht="24.15" customHeight="1">
      <c r="A267" s="39"/>
      <c r="B267" s="40"/>
      <c r="C267" s="264" t="s">
        <v>699</v>
      </c>
      <c r="D267" s="264" t="s">
        <v>209</v>
      </c>
      <c r="E267" s="265" t="s">
        <v>1190</v>
      </c>
      <c r="F267" s="266" t="s">
        <v>1191</v>
      </c>
      <c r="G267" s="267" t="s">
        <v>300</v>
      </c>
      <c r="H267" s="268">
        <v>1</v>
      </c>
      <c r="I267" s="269"/>
      <c r="J267" s="270">
        <f>ROUND(I267*H267,2)</f>
        <v>0</v>
      </c>
      <c r="K267" s="266" t="s">
        <v>144</v>
      </c>
      <c r="L267" s="271"/>
      <c r="M267" s="272" t="s">
        <v>1</v>
      </c>
      <c r="N267" s="273" t="s">
        <v>42</v>
      </c>
      <c r="O267" s="92"/>
      <c r="P267" s="243">
        <f>O267*H267</f>
        <v>0</v>
      </c>
      <c r="Q267" s="243">
        <v>0.00064999999999999997</v>
      </c>
      <c r="R267" s="243">
        <f>Q267*H267</f>
        <v>0.00064999999999999997</v>
      </c>
      <c r="S267" s="243">
        <v>0</v>
      </c>
      <c r="T267" s="244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5" t="s">
        <v>362</v>
      </c>
      <c r="AT267" s="245" t="s">
        <v>209</v>
      </c>
      <c r="AU267" s="245" t="s">
        <v>113</v>
      </c>
      <c r="AY267" s="18" t="s">
        <v>136</v>
      </c>
      <c r="BE267" s="246">
        <f>IF(N267="základní",J267,0)</f>
        <v>0</v>
      </c>
      <c r="BF267" s="246">
        <f>IF(N267="snížená",J267,0)</f>
        <v>0</v>
      </c>
      <c r="BG267" s="246">
        <f>IF(N267="zákl. přenesená",J267,0)</f>
        <v>0</v>
      </c>
      <c r="BH267" s="246">
        <f>IF(N267="sníž. přenesená",J267,0)</f>
        <v>0</v>
      </c>
      <c r="BI267" s="246">
        <f>IF(N267="nulová",J267,0)</f>
        <v>0</v>
      </c>
      <c r="BJ267" s="18" t="s">
        <v>113</v>
      </c>
      <c r="BK267" s="246">
        <f>ROUND(I267*H267,2)</f>
        <v>0</v>
      </c>
      <c r="BL267" s="18" t="s">
        <v>275</v>
      </c>
      <c r="BM267" s="245" t="s">
        <v>1192</v>
      </c>
    </row>
    <row r="268" s="2" customFormat="1" ht="24.15" customHeight="1">
      <c r="A268" s="39"/>
      <c r="B268" s="40"/>
      <c r="C268" s="234" t="s">
        <v>704</v>
      </c>
      <c r="D268" s="234" t="s">
        <v>140</v>
      </c>
      <c r="E268" s="235" t="s">
        <v>1193</v>
      </c>
      <c r="F268" s="236" t="s">
        <v>1194</v>
      </c>
      <c r="G268" s="237" t="s">
        <v>351</v>
      </c>
      <c r="H268" s="238">
        <v>0.0089999999999999993</v>
      </c>
      <c r="I268" s="239"/>
      <c r="J268" s="240">
        <f>ROUND(I268*H268,2)</f>
        <v>0</v>
      </c>
      <c r="K268" s="236" t="s">
        <v>144</v>
      </c>
      <c r="L268" s="45"/>
      <c r="M268" s="241" t="s">
        <v>1</v>
      </c>
      <c r="N268" s="242" t="s">
        <v>42</v>
      </c>
      <c r="O268" s="92"/>
      <c r="P268" s="243">
        <f>O268*H268</f>
        <v>0</v>
      </c>
      <c r="Q268" s="243">
        <v>0</v>
      </c>
      <c r="R268" s="243">
        <f>Q268*H268</f>
        <v>0</v>
      </c>
      <c r="S268" s="243">
        <v>0</v>
      </c>
      <c r="T268" s="244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5" t="s">
        <v>275</v>
      </c>
      <c r="AT268" s="245" t="s">
        <v>140</v>
      </c>
      <c r="AU268" s="245" t="s">
        <v>113</v>
      </c>
      <c r="AY268" s="18" t="s">
        <v>136</v>
      </c>
      <c r="BE268" s="246">
        <f>IF(N268="základní",J268,0)</f>
        <v>0</v>
      </c>
      <c r="BF268" s="246">
        <f>IF(N268="snížená",J268,0)</f>
        <v>0</v>
      </c>
      <c r="BG268" s="246">
        <f>IF(N268="zákl. přenesená",J268,0)</f>
        <v>0</v>
      </c>
      <c r="BH268" s="246">
        <f>IF(N268="sníž. přenesená",J268,0)</f>
        <v>0</v>
      </c>
      <c r="BI268" s="246">
        <f>IF(N268="nulová",J268,0)</f>
        <v>0</v>
      </c>
      <c r="BJ268" s="18" t="s">
        <v>113</v>
      </c>
      <c r="BK268" s="246">
        <f>ROUND(I268*H268,2)</f>
        <v>0</v>
      </c>
      <c r="BL268" s="18" t="s">
        <v>275</v>
      </c>
      <c r="BM268" s="245" t="s">
        <v>1195</v>
      </c>
    </row>
    <row r="269" s="12" customFormat="1" ht="22.8" customHeight="1">
      <c r="A269" s="12"/>
      <c r="B269" s="218"/>
      <c r="C269" s="219"/>
      <c r="D269" s="220" t="s">
        <v>75</v>
      </c>
      <c r="E269" s="232" t="s">
        <v>1196</v>
      </c>
      <c r="F269" s="232" t="s">
        <v>1197</v>
      </c>
      <c r="G269" s="219"/>
      <c r="H269" s="219"/>
      <c r="I269" s="222"/>
      <c r="J269" s="233">
        <f>BK269</f>
        <v>0</v>
      </c>
      <c r="K269" s="219"/>
      <c r="L269" s="224"/>
      <c r="M269" s="225"/>
      <c r="N269" s="226"/>
      <c r="O269" s="226"/>
      <c r="P269" s="227">
        <f>SUM(P270:P273)</f>
        <v>0</v>
      </c>
      <c r="Q269" s="226"/>
      <c r="R269" s="227">
        <f>SUM(R270:R273)</f>
        <v>0.15895000000000001</v>
      </c>
      <c r="S269" s="226"/>
      <c r="T269" s="228">
        <f>SUM(T270:T273)</f>
        <v>0.04675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29" t="s">
        <v>113</v>
      </c>
      <c r="AT269" s="230" t="s">
        <v>75</v>
      </c>
      <c r="AU269" s="230" t="s">
        <v>84</v>
      </c>
      <c r="AY269" s="229" t="s">
        <v>136</v>
      </c>
      <c r="BK269" s="231">
        <f>SUM(BK270:BK273)</f>
        <v>0</v>
      </c>
    </row>
    <row r="270" s="2" customFormat="1" ht="24.15" customHeight="1">
      <c r="A270" s="39"/>
      <c r="B270" s="40"/>
      <c r="C270" s="234" t="s">
        <v>753</v>
      </c>
      <c r="D270" s="234" t="s">
        <v>140</v>
      </c>
      <c r="E270" s="235" t="s">
        <v>1198</v>
      </c>
      <c r="F270" s="236" t="s">
        <v>1199</v>
      </c>
      <c r="G270" s="237" t="s">
        <v>300</v>
      </c>
      <c r="H270" s="238">
        <v>1</v>
      </c>
      <c r="I270" s="239"/>
      <c r="J270" s="240">
        <f>ROUND(I270*H270,2)</f>
        <v>0</v>
      </c>
      <c r="K270" s="236" t="s">
        <v>144</v>
      </c>
      <c r="L270" s="45"/>
      <c r="M270" s="241" t="s">
        <v>1</v>
      </c>
      <c r="N270" s="242" t="s">
        <v>42</v>
      </c>
      <c r="O270" s="92"/>
      <c r="P270" s="243">
        <f>O270*H270</f>
        <v>0</v>
      </c>
      <c r="Q270" s="243">
        <v>8.0000000000000007E-05</v>
      </c>
      <c r="R270" s="243">
        <f>Q270*H270</f>
        <v>8.0000000000000007E-05</v>
      </c>
      <c r="S270" s="243">
        <v>0.04675</v>
      </c>
      <c r="T270" s="244">
        <f>S270*H270</f>
        <v>0.04675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5" t="s">
        <v>275</v>
      </c>
      <c r="AT270" s="245" t="s">
        <v>140</v>
      </c>
      <c r="AU270" s="245" t="s">
        <v>113</v>
      </c>
      <c r="AY270" s="18" t="s">
        <v>136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18" t="s">
        <v>113</v>
      </c>
      <c r="BK270" s="246">
        <f>ROUND(I270*H270,2)</f>
        <v>0</v>
      </c>
      <c r="BL270" s="18" t="s">
        <v>275</v>
      </c>
      <c r="BM270" s="245" t="s">
        <v>1200</v>
      </c>
    </row>
    <row r="271" s="2" customFormat="1" ht="37.8" customHeight="1">
      <c r="A271" s="39"/>
      <c r="B271" s="40"/>
      <c r="C271" s="234" t="s">
        <v>757</v>
      </c>
      <c r="D271" s="234" t="s">
        <v>140</v>
      </c>
      <c r="E271" s="235" t="s">
        <v>1201</v>
      </c>
      <c r="F271" s="236" t="s">
        <v>1202</v>
      </c>
      <c r="G271" s="237" t="s">
        <v>300</v>
      </c>
      <c r="H271" s="238">
        <v>1</v>
      </c>
      <c r="I271" s="239"/>
      <c r="J271" s="240">
        <f>ROUND(I271*H271,2)</f>
        <v>0</v>
      </c>
      <c r="K271" s="236" t="s">
        <v>144</v>
      </c>
      <c r="L271" s="45"/>
      <c r="M271" s="241" t="s">
        <v>1</v>
      </c>
      <c r="N271" s="242" t="s">
        <v>42</v>
      </c>
      <c r="O271" s="92"/>
      <c r="P271" s="243">
        <f>O271*H271</f>
        <v>0</v>
      </c>
      <c r="Q271" s="243">
        <v>0.073749999999999996</v>
      </c>
      <c r="R271" s="243">
        <f>Q271*H271</f>
        <v>0.073749999999999996</v>
      </c>
      <c r="S271" s="243">
        <v>0</v>
      </c>
      <c r="T271" s="24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5" t="s">
        <v>275</v>
      </c>
      <c r="AT271" s="245" t="s">
        <v>140</v>
      </c>
      <c r="AU271" s="245" t="s">
        <v>113</v>
      </c>
      <c r="AY271" s="18" t="s">
        <v>136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18" t="s">
        <v>113</v>
      </c>
      <c r="BK271" s="246">
        <f>ROUND(I271*H271,2)</f>
        <v>0</v>
      </c>
      <c r="BL271" s="18" t="s">
        <v>275</v>
      </c>
      <c r="BM271" s="245" t="s">
        <v>1203</v>
      </c>
    </row>
    <row r="272" s="2" customFormat="1" ht="37.8" customHeight="1">
      <c r="A272" s="39"/>
      <c r="B272" s="40"/>
      <c r="C272" s="234" t="s">
        <v>763</v>
      </c>
      <c r="D272" s="234" t="s">
        <v>140</v>
      </c>
      <c r="E272" s="235" t="s">
        <v>1204</v>
      </c>
      <c r="F272" s="236" t="s">
        <v>1205</v>
      </c>
      <c r="G272" s="237" t="s">
        <v>300</v>
      </c>
      <c r="H272" s="238">
        <v>1</v>
      </c>
      <c r="I272" s="239"/>
      <c r="J272" s="240">
        <f>ROUND(I272*H272,2)</f>
        <v>0</v>
      </c>
      <c r="K272" s="236" t="s">
        <v>144</v>
      </c>
      <c r="L272" s="45"/>
      <c r="M272" s="241" t="s">
        <v>1</v>
      </c>
      <c r="N272" s="242" t="s">
        <v>42</v>
      </c>
      <c r="O272" s="92"/>
      <c r="P272" s="243">
        <f>O272*H272</f>
        <v>0</v>
      </c>
      <c r="Q272" s="243">
        <v>0.080320000000000003</v>
      </c>
      <c r="R272" s="243">
        <f>Q272*H272</f>
        <v>0.080320000000000003</v>
      </c>
      <c r="S272" s="243">
        <v>0</v>
      </c>
      <c r="T272" s="244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5" t="s">
        <v>275</v>
      </c>
      <c r="AT272" s="245" t="s">
        <v>140</v>
      </c>
      <c r="AU272" s="245" t="s">
        <v>113</v>
      </c>
      <c r="AY272" s="18" t="s">
        <v>136</v>
      </c>
      <c r="BE272" s="246">
        <f>IF(N272="základní",J272,0)</f>
        <v>0</v>
      </c>
      <c r="BF272" s="246">
        <f>IF(N272="snížená",J272,0)</f>
        <v>0</v>
      </c>
      <c r="BG272" s="246">
        <f>IF(N272="zákl. přenesená",J272,0)</f>
        <v>0</v>
      </c>
      <c r="BH272" s="246">
        <f>IF(N272="sníž. přenesená",J272,0)</f>
        <v>0</v>
      </c>
      <c r="BI272" s="246">
        <f>IF(N272="nulová",J272,0)</f>
        <v>0</v>
      </c>
      <c r="BJ272" s="18" t="s">
        <v>113</v>
      </c>
      <c r="BK272" s="246">
        <f>ROUND(I272*H272,2)</f>
        <v>0</v>
      </c>
      <c r="BL272" s="18" t="s">
        <v>275</v>
      </c>
      <c r="BM272" s="245" t="s">
        <v>1206</v>
      </c>
    </row>
    <row r="273" s="2" customFormat="1" ht="24.15" customHeight="1">
      <c r="A273" s="39"/>
      <c r="B273" s="40"/>
      <c r="C273" s="234" t="s">
        <v>770</v>
      </c>
      <c r="D273" s="234" t="s">
        <v>140</v>
      </c>
      <c r="E273" s="235" t="s">
        <v>1207</v>
      </c>
      <c r="F273" s="236" t="s">
        <v>1208</v>
      </c>
      <c r="G273" s="237" t="s">
        <v>300</v>
      </c>
      <c r="H273" s="238">
        <v>1</v>
      </c>
      <c r="I273" s="239"/>
      <c r="J273" s="240">
        <f>ROUND(I273*H273,2)</f>
        <v>0</v>
      </c>
      <c r="K273" s="236" t="s">
        <v>144</v>
      </c>
      <c r="L273" s="45"/>
      <c r="M273" s="241" t="s">
        <v>1</v>
      </c>
      <c r="N273" s="242" t="s">
        <v>42</v>
      </c>
      <c r="O273" s="92"/>
      <c r="P273" s="243">
        <f>O273*H273</f>
        <v>0</v>
      </c>
      <c r="Q273" s="243">
        <v>0.0047999999999999996</v>
      </c>
      <c r="R273" s="243">
        <f>Q273*H273</f>
        <v>0.0047999999999999996</v>
      </c>
      <c r="S273" s="243">
        <v>0</v>
      </c>
      <c r="T273" s="24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5" t="s">
        <v>275</v>
      </c>
      <c r="AT273" s="245" t="s">
        <v>140</v>
      </c>
      <c r="AU273" s="245" t="s">
        <v>113</v>
      </c>
      <c r="AY273" s="18" t="s">
        <v>136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18" t="s">
        <v>113</v>
      </c>
      <c r="BK273" s="246">
        <f>ROUND(I273*H273,2)</f>
        <v>0</v>
      </c>
      <c r="BL273" s="18" t="s">
        <v>275</v>
      </c>
      <c r="BM273" s="245" t="s">
        <v>1209</v>
      </c>
    </row>
    <row r="274" s="12" customFormat="1" ht="22.8" customHeight="1">
      <c r="A274" s="12"/>
      <c r="B274" s="218"/>
      <c r="C274" s="219"/>
      <c r="D274" s="220" t="s">
        <v>75</v>
      </c>
      <c r="E274" s="232" t="s">
        <v>407</v>
      </c>
      <c r="F274" s="232" t="s">
        <v>408</v>
      </c>
      <c r="G274" s="219"/>
      <c r="H274" s="219"/>
      <c r="I274" s="222"/>
      <c r="J274" s="233">
        <f>BK274</f>
        <v>0</v>
      </c>
      <c r="K274" s="219"/>
      <c r="L274" s="224"/>
      <c r="M274" s="225"/>
      <c r="N274" s="226"/>
      <c r="O274" s="226"/>
      <c r="P274" s="227">
        <f>SUM(P275:P293)</f>
        <v>0</v>
      </c>
      <c r="Q274" s="226"/>
      <c r="R274" s="227">
        <f>SUM(R275:R293)</f>
        <v>0.078340000000000021</v>
      </c>
      <c r="S274" s="226"/>
      <c r="T274" s="228">
        <f>SUM(T275:T293)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9" t="s">
        <v>113</v>
      </c>
      <c r="AT274" s="230" t="s">
        <v>75</v>
      </c>
      <c r="AU274" s="230" t="s">
        <v>84</v>
      </c>
      <c r="AY274" s="229" t="s">
        <v>136</v>
      </c>
      <c r="BK274" s="231">
        <f>SUM(BK275:BK293)</f>
        <v>0</v>
      </c>
    </row>
    <row r="275" s="2" customFormat="1" ht="37.8" customHeight="1">
      <c r="A275" s="39"/>
      <c r="B275" s="40"/>
      <c r="C275" s="234" t="s">
        <v>776</v>
      </c>
      <c r="D275" s="234" t="s">
        <v>140</v>
      </c>
      <c r="E275" s="235" t="s">
        <v>1210</v>
      </c>
      <c r="F275" s="236" t="s">
        <v>1211</v>
      </c>
      <c r="G275" s="237" t="s">
        <v>300</v>
      </c>
      <c r="H275" s="238">
        <v>1</v>
      </c>
      <c r="I275" s="239"/>
      <c r="J275" s="240">
        <f>ROUND(I275*H275,2)</f>
        <v>0</v>
      </c>
      <c r="K275" s="236" t="s">
        <v>144</v>
      </c>
      <c r="L275" s="45"/>
      <c r="M275" s="241" t="s">
        <v>1</v>
      </c>
      <c r="N275" s="242" t="s">
        <v>42</v>
      </c>
      <c r="O275" s="92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5" t="s">
        <v>275</v>
      </c>
      <c r="AT275" s="245" t="s">
        <v>140</v>
      </c>
      <c r="AU275" s="245" t="s">
        <v>113</v>
      </c>
      <c r="AY275" s="18" t="s">
        <v>136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8" t="s">
        <v>113</v>
      </c>
      <c r="BK275" s="246">
        <f>ROUND(I275*H275,2)</f>
        <v>0</v>
      </c>
      <c r="BL275" s="18" t="s">
        <v>275</v>
      </c>
      <c r="BM275" s="245" t="s">
        <v>1212</v>
      </c>
    </row>
    <row r="276" s="2" customFormat="1" ht="24.15" customHeight="1">
      <c r="A276" s="39"/>
      <c r="B276" s="40"/>
      <c r="C276" s="264" t="s">
        <v>782</v>
      </c>
      <c r="D276" s="264" t="s">
        <v>209</v>
      </c>
      <c r="E276" s="265" t="s">
        <v>1213</v>
      </c>
      <c r="F276" s="266" t="s">
        <v>1214</v>
      </c>
      <c r="G276" s="267" t="s">
        <v>300</v>
      </c>
      <c r="H276" s="268">
        <v>1</v>
      </c>
      <c r="I276" s="269"/>
      <c r="J276" s="270">
        <f>ROUND(I276*H276,2)</f>
        <v>0</v>
      </c>
      <c r="K276" s="266" t="s">
        <v>144</v>
      </c>
      <c r="L276" s="271"/>
      <c r="M276" s="272" t="s">
        <v>1</v>
      </c>
      <c r="N276" s="273" t="s">
        <v>42</v>
      </c>
      <c r="O276" s="92"/>
      <c r="P276" s="243">
        <f>O276*H276</f>
        <v>0</v>
      </c>
      <c r="Q276" s="243">
        <v>0.0050000000000000001</v>
      </c>
      <c r="R276" s="243">
        <f>Q276*H276</f>
        <v>0.0050000000000000001</v>
      </c>
      <c r="S276" s="243">
        <v>0</v>
      </c>
      <c r="T276" s="244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5" t="s">
        <v>362</v>
      </c>
      <c r="AT276" s="245" t="s">
        <v>209</v>
      </c>
      <c r="AU276" s="245" t="s">
        <v>113</v>
      </c>
      <c r="AY276" s="18" t="s">
        <v>136</v>
      </c>
      <c r="BE276" s="246">
        <f>IF(N276="základní",J276,0)</f>
        <v>0</v>
      </c>
      <c r="BF276" s="246">
        <f>IF(N276="snížená",J276,0)</f>
        <v>0</v>
      </c>
      <c r="BG276" s="246">
        <f>IF(N276="zákl. přenesená",J276,0)</f>
        <v>0</v>
      </c>
      <c r="BH276" s="246">
        <f>IF(N276="sníž. přenesená",J276,0)</f>
        <v>0</v>
      </c>
      <c r="BI276" s="246">
        <f>IF(N276="nulová",J276,0)</f>
        <v>0</v>
      </c>
      <c r="BJ276" s="18" t="s">
        <v>113</v>
      </c>
      <c r="BK276" s="246">
        <f>ROUND(I276*H276,2)</f>
        <v>0</v>
      </c>
      <c r="BL276" s="18" t="s">
        <v>275</v>
      </c>
      <c r="BM276" s="245" t="s">
        <v>1215</v>
      </c>
    </row>
    <row r="277" s="2" customFormat="1" ht="24.15" customHeight="1">
      <c r="A277" s="39"/>
      <c r="B277" s="40"/>
      <c r="C277" s="234" t="s">
        <v>786</v>
      </c>
      <c r="D277" s="234" t="s">
        <v>140</v>
      </c>
      <c r="E277" s="235" t="s">
        <v>1216</v>
      </c>
      <c r="F277" s="236" t="s">
        <v>1217</v>
      </c>
      <c r="G277" s="237" t="s">
        <v>300</v>
      </c>
      <c r="H277" s="238">
        <v>1</v>
      </c>
      <c r="I277" s="239"/>
      <c r="J277" s="240">
        <f>ROUND(I277*H277,2)</f>
        <v>0</v>
      </c>
      <c r="K277" s="236" t="s">
        <v>144</v>
      </c>
      <c r="L277" s="45"/>
      <c r="M277" s="241" t="s">
        <v>1</v>
      </c>
      <c r="N277" s="242" t="s">
        <v>42</v>
      </c>
      <c r="O277" s="92"/>
      <c r="P277" s="243">
        <f>O277*H277</f>
        <v>0</v>
      </c>
      <c r="Q277" s="243">
        <v>0</v>
      </c>
      <c r="R277" s="243">
        <f>Q277*H277</f>
        <v>0</v>
      </c>
      <c r="S277" s="243">
        <v>0</v>
      </c>
      <c r="T277" s="244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5" t="s">
        <v>275</v>
      </c>
      <c r="AT277" s="245" t="s">
        <v>140</v>
      </c>
      <c r="AU277" s="245" t="s">
        <v>113</v>
      </c>
      <c r="AY277" s="18" t="s">
        <v>136</v>
      </c>
      <c r="BE277" s="246">
        <f>IF(N277="základní",J277,0)</f>
        <v>0</v>
      </c>
      <c r="BF277" s="246">
        <f>IF(N277="snížená",J277,0)</f>
        <v>0</v>
      </c>
      <c r="BG277" s="246">
        <f>IF(N277="zákl. přenesená",J277,0)</f>
        <v>0</v>
      </c>
      <c r="BH277" s="246">
        <f>IF(N277="sníž. přenesená",J277,0)</f>
        <v>0</v>
      </c>
      <c r="BI277" s="246">
        <f>IF(N277="nulová",J277,0)</f>
        <v>0</v>
      </c>
      <c r="BJ277" s="18" t="s">
        <v>113</v>
      </c>
      <c r="BK277" s="246">
        <f>ROUND(I277*H277,2)</f>
        <v>0</v>
      </c>
      <c r="BL277" s="18" t="s">
        <v>275</v>
      </c>
      <c r="BM277" s="245" t="s">
        <v>1218</v>
      </c>
    </row>
    <row r="278" s="2" customFormat="1" ht="24.15" customHeight="1">
      <c r="A278" s="39"/>
      <c r="B278" s="40"/>
      <c r="C278" s="264" t="s">
        <v>790</v>
      </c>
      <c r="D278" s="264" t="s">
        <v>209</v>
      </c>
      <c r="E278" s="265" t="s">
        <v>1219</v>
      </c>
      <c r="F278" s="266" t="s">
        <v>1220</v>
      </c>
      <c r="G278" s="267" t="s">
        <v>300</v>
      </c>
      <c r="H278" s="268">
        <v>1</v>
      </c>
      <c r="I278" s="269"/>
      <c r="J278" s="270">
        <f>ROUND(I278*H278,2)</f>
        <v>0</v>
      </c>
      <c r="K278" s="266" t="s">
        <v>144</v>
      </c>
      <c r="L278" s="271"/>
      <c r="M278" s="272" t="s">
        <v>1</v>
      </c>
      <c r="N278" s="273" t="s">
        <v>42</v>
      </c>
      <c r="O278" s="92"/>
      <c r="P278" s="243">
        <f>O278*H278</f>
        <v>0</v>
      </c>
      <c r="Q278" s="243">
        <v>0.0104</v>
      </c>
      <c r="R278" s="243">
        <f>Q278*H278</f>
        <v>0.0104</v>
      </c>
      <c r="S278" s="243">
        <v>0</v>
      </c>
      <c r="T278" s="24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5" t="s">
        <v>362</v>
      </c>
      <c r="AT278" s="245" t="s">
        <v>209</v>
      </c>
      <c r="AU278" s="245" t="s">
        <v>113</v>
      </c>
      <c r="AY278" s="18" t="s">
        <v>136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18" t="s">
        <v>113</v>
      </c>
      <c r="BK278" s="246">
        <f>ROUND(I278*H278,2)</f>
        <v>0</v>
      </c>
      <c r="BL278" s="18" t="s">
        <v>275</v>
      </c>
      <c r="BM278" s="245" t="s">
        <v>1221</v>
      </c>
    </row>
    <row r="279" s="2" customFormat="1" ht="24.15" customHeight="1">
      <c r="A279" s="39"/>
      <c r="B279" s="40"/>
      <c r="C279" s="234" t="s">
        <v>794</v>
      </c>
      <c r="D279" s="234" t="s">
        <v>140</v>
      </c>
      <c r="E279" s="235" t="s">
        <v>1222</v>
      </c>
      <c r="F279" s="236" t="s">
        <v>1223</v>
      </c>
      <c r="G279" s="237" t="s">
        <v>300</v>
      </c>
      <c r="H279" s="238">
        <v>1</v>
      </c>
      <c r="I279" s="239"/>
      <c r="J279" s="240">
        <f>ROUND(I279*H279,2)</f>
        <v>0</v>
      </c>
      <c r="K279" s="236" t="s">
        <v>144</v>
      </c>
      <c r="L279" s="45"/>
      <c r="M279" s="241" t="s">
        <v>1</v>
      </c>
      <c r="N279" s="242" t="s">
        <v>42</v>
      </c>
      <c r="O279" s="92"/>
      <c r="P279" s="243">
        <f>O279*H279</f>
        <v>0</v>
      </c>
      <c r="Q279" s="243">
        <v>0</v>
      </c>
      <c r="R279" s="243">
        <f>Q279*H279</f>
        <v>0</v>
      </c>
      <c r="S279" s="243">
        <v>0</v>
      </c>
      <c r="T279" s="244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5" t="s">
        <v>275</v>
      </c>
      <c r="AT279" s="245" t="s">
        <v>140</v>
      </c>
      <c r="AU279" s="245" t="s">
        <v>113</v>
      </c>
      <c r="AY279" s="18" t="s">
        <v>136</v>
      </c>
      <c r="BE279" s="246">
        <f>IF(N279="základní",J279,0)</f>
        <v>0</v>
      </c>
      <c r="BF279" s="246">
        <f>IF(N279="snížená",J279,0)</f>
        <v>0</v>
      </c>
      <c r="BG279" s="246">
        <f>IF(N279="zákl. přenesená",J279,0)</f>
        <v>0</v>
      </c>
      <c r="BH279" s="246">
        <f>IF(N279="sníž. přenesená",J279,0)</f>
        <v>0</v>
      </c>
      <c r="BI279" s="246">
        <f>IF(N279="nulová",J279,0)</f>
        <v>0</v>
      </c>
      <c r="BJ279" s="18" t="s">
        <v>113</v>
      </c>
      <c r="BK279" s="246">
        <f>ROUND(I279*H279,2)</f>
        <v>0</v>
      </c>
      <c r="BL279" s="18" t="s">
        <v>275</v>
      </c>
      <c r="BM279" s="245" t="s">
        <v>1224</v>
      </c>
    </row>
    <row r="280" s="2" customFormat="1" ht="24.15" customHeight="1">
      <c r="A280" s="39"/>
      <c r="B280" s="40"/>
      <c r="C280" s="264" t="s">
        <v>798</v>
      </c>
      <c r="D280" s="264" t="s">
        <v>209</v>
      </c>
      <c r="E280" s="265" t="s">
        <v>1225</v>
      </c>
      <c r="F280" s="266" t="s">
        <v>1226</v>
      </c>
      <c r="G280" s="267" t="s">
        <v>300</v>
      </c>
      <c r="H280" s="268">
        <v>1</v>
      </c>
      <c r="I280" s="269"/>
      <c r="J280" s="270">
        <f>ROUND(I280*H280,2)</f>
        <v>0</v>
      </c>
      <c r="K280" s="266" t="s">
        <v>144</v>
      </c>
      <c r="L280" s="271"/>
      <c r="M280" s="272" t="s">
        <v>1</v>
      </c>
      <c r="N280" s="273" t="s">
        <v>42</v>
      </c>
      <c r="O280" s="92"/>
      <c r="P280" s="243">
        <f>O280*H280</f>
        <v>0</v>
      </c>
      <c r="Q280" s="243">
        <v>0.00044000000000000002</v>
      </c>
      <c r="R280" s="243">
        <f>Q280*H280</f>
        <v>0.00044000000000000002</v>
      </c>
      <c r="S280" s="243">
        <v>0</v>
      </c>
      <c r="T280" s="244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5" t="s">
        <v>362</v>
      </c>
      <c r="AT280" s="245" t="s">
        <v>209</v>
      </c>
      <c r="AU280" s="245" t="s">
        <v>113</v>
      </c>
      <c r="AY280" s="18" t="s">
        <v>136</v>
      </c>
      <c r="BE280" s="246">
        <f>IF(N280="základní",J280,0)</f>
        <v>0</v>
      </c>
      <c r="BF280" s="246">
        <f>IF(N280="snížená",J280,0)</f>
        <v>0</v>
      </c>
      <c r="BG280" s="246">
        <f>IF(N280="zákl. přenesená",J280,0)</f>
        <v>0</v>
      </c>
      <c r="BH280" s="246">
        <f>IF(N280="sníž. přenesená",J280,0)</f>
        <v>0</v>
      </c>
      <c r="BI280" s="246">
        <f>IF(N280="nulová",J280,0)</f>
        <v>0</v>
      </c>
      <c r="BJ280" s="18" t="s">
        <v>113</v>
      </c>
      <c r="BK280" s="246">
        <f>ROUND(I280*H280,2)</f>
        <v>0</v>
      </c>
      <c r="BL280" s="18" t="s">
        <v>275</v>
      </c>
      <c r="BM280" s="245" t="s">
        <v>1227</v>
      </c>
    </row>
    <row r="281" s="2" customFormat="1" ht="37.8" customHeight="1">
      <c r="A281" s="39"/>
      <c r="B281" s="40"/>
      <c r="C281" s="234" t="s">
        <v>802</v>
      </c>
      <c r="D281" s="234" t="s">
        <v>140</v>
      </c>
      <c r="E281" s="235" t="s">
        <v>1228</v>
      </c>
      <c r="F281" s="236" t="s">
        <v>1229</v>
      </c>
      <c r="G281" s="237" t="s">
        <v>493</v>
      </c>
      <c r="H281" s="238">
        <v>25</v>
      </c>
      <c r="I281" s="239"/>
      <c r="J281" s="240">
        <f>ROUND(I281*H281,2)</f>
        <v>0</v>
      </c>
      <c r="K281" s="236" t="s">
        <v>144</v>
      </c>
      <c r="L281" s="45"/>
      <c r="M281" s="241" t="s">
        <v>1</v>
      </c>
      <c r="N281" s="242" t="s">
        <v>42</v>
      </c>
      <c r="O281" s="92"/>
      <c r="P281" s="243">
        <f>O281*H281</f>
        <v>0</v>
      </c>
      <c r="Q281" s="243">
        <v>0</v>
      </c>
      <c r="R281" s="243">
        <f>Q281*H281</f>
        <v>0</v>
      </c>
      <c r="S281" s="243">
        <v>0</v>
      </c>
      <c r="T281" s="24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5" t="s">
        <v>275</v>
      </c>
      <c r="AT281" s="245" t="s">
        <v>140</v>
      </c>
      <c r="AU281" s="245" t="s">
        <v>113</v>
      </c>
      <c r="AY281" s="18" t="s">
        <v>136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18" t="s">
        <v>113</v>
      </c>
      <c r="BK281" s="246">
        <f>ROUND(I281*H281,2)</f>
        <v>0</v>
      </c>
      <c r="BL281" s="18" t="s">
        <v>275</v>
      </c>
      <c r="BM281" s="245" t="s">
        <v>1230</v>
      </c>
    </row>
    <row r="282" s="13" customFormat="1">
      <c r="A282" s="13"/>
      <c r="B282" s="252"/>
      <c r="C282" s="253"/>
      <c r="D282" s="254" t="s">
        <v>197</v>
      </c>
      <c r="E282" s="255" t="s">
        <v>1</v>
      </c>
      <c r="F282" s="256" t="s">
        <v>1231</v>
      </c>
      <c r="G282" s="253"/>
      <c r="H282" s="257">
        <v>25</v>
      </c>
      <c r="I282" s="258"/>
      <c r="J282" s="253"/>
      <c r="K282" s="253"/>
      <c r="L282" s="259"/>
      <c r="M282" s="260"/>
      <c r="N282" s="261"/>
      <c r="O282" s="261"/>
      <c r="P282" s="261"/>
      <c r="Q282" s="261"/>
      <c r="R282" s="261"/>
      <c r="S282" s="261"/>
      <c r="T282" s="26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3" t="s">
        <v>197</v>
      </c>
      <c r="AU282" s="263" t="s">
        <v>113</v>
      </c>
      <c r="AV282" s="13" t="s">
        <v>113</v>
      </c>
      <c r="AW282" s="13" t="s">
        <v>32</v>
      </c>
      <c r="AX282" s="13" t="s">
        <v>84</v>
      </c>
      <c r="AY282" s="263" t="s">
        <v>136</v>
      </c>
    </row>
    <row r="283" s="2" customFormat="1" ht="16.5" customHeight="1">
      <c r="A283" s="39"/>
      <c r="B283" s="40"/>
      <c r="C283" s="264" t="s">
        <v>808</v>
      </c>
      <c r="D283" s="264" t="s">
        <v>209</v>
      </c>
      <c r="E283" s="265" t="s">
        <v>1232</v>
      </c>
      <c r="F283" s="266" t="s">
        <v>1233</v>
      </c>
      <c r="G283" s="267" t="s">
        <v>493</v>
      </c>
      <c r="H283" s="268">
        <v>12</v>
      </c>
      <c r="I283" s="269"/>
      <c r="J283" s="270">
        <f>ROUND(I283*H283,2)</f>
        <v>0</v>
      </c>
      <c r="K283" s="266" t="s">
        <v>144</v>
      </c>
      <c r="L283" s="271"/>
      <c r="M283" s="272" t="s">
        <v>1</v>
      </c>
      <c r="N283" s="273" t="s">
        <v>42</v>
      </c>
      <c r="O283" s="92"/>
      <c r="P283" s="243">
        <f>O283*H283</f>
        <v>0</v>
      </c>
      <c r="Q283" s="243">
        <v>0.0018</v>
      </c>
      <c r="R283" s="243">
        <f>Q283*H283</f>
        <v>0.021600000000000001</v>
      </c>
      <c r="S283" s="243">
        <v>0</v>
      </c>
      <c r="T283" s="244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5" t="s">
        <v>362</v>
      </c>
      <c r="AT283" s="245" t="s">
        <v>209</v>
      </c>
      <c r="AU283" s="245" t="s">
        <v>113</v>
      </c>
      <c r="AY283" s="18" t="s">
        <v>136</v>
      </c>
      <c r="BE283" s="246">
        <f>IF(N283="základní",J283,0)</f>
        <v>0</v>
      </c>
      <c r="BF283" s="246">
        <f>IF(N283="snížená",J283,0)</f>
        <v>0</v>
      </c>
      <c r="BG283" s="246">
        <f>IF(N283="zákl. přenesená",J283,0)</f>
        <v>0</v>
      </c>
      <c r="BH283" s="246">
        <f>IF(N283="sníž. přenesená",J283,0)</f>
        <v>0</v>
      </c>
      <c r="BI283" s="246">
        <f>IF(N283="nulová",J283,0)</f>
        <v>0</v>
      </c>
      <c r="BJ283" s="18" t="s">
        <v>113</v>
      </c>
      <c r="BK283" s="246">
        <f>ROUND(I283*H283,2)</f>
        <v>0</v>
      </c>
      <c r="BL283" s="18" t="s">
        <v>275</v>
      </c>
      <c r="BM283" s="245" t="s">
        <v>1234</v>
      </c>
    </row>
    <row r="284" s="13" customFormat="1">
      <c r="A284" s="13"/>
      <c r="B284" s="252"/>
      <c r="C284" s="253"/>
      <c r="D284" s="254" t="s">
        <v>197</v>
      </c>
      <c r="E284" s="253"/>
      <c r="F284" s="256" t="s">
        <v>1235</v>
      </c>
      <c r="G284" s="253"/>
      <c r="H284" s="257">
        <v>12</v>
      </c>
      <c r="I284" s="258"/>
      <c r="J284" s="253"/>
      <c r="K284" s="253"/>
      <c r="L284" s="259"/>
      <c r="M284" s="260"/>
      <c r="N284" s="261"/>
      <c r="O284" s="261"/>
      <c r="P284" s="261"/>
      <c r="Q284" s="261"/>
      <c r="R284" s="261"/>
      <c r="S284" s="261"/>
      <c r="T284" s="26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3" t="s">
        <v>197</v>
      </c>
      <c r="AU284" s="263" t="s">
        <v>113</v>
      </c>
      <c r="AV284" s="13" t="s">
        <v>113</v>
      </c>
      <c r="AW284" s="13" t="s">
        <v>4</v>
      </c>
      <c r="AX284" s="13" t="s">
        <v>84</v>
      </c>
      <c r="AY284" s="263" t="s">
        <v>136</v>
      </c>
    </row>
    <row r="285" s="2" customFormat="1" ht="16.5" customHeight="1">
      <c r="A285" s="39"/>
      <c r="B285" s="40"/>
      <c r="C285" s="264" t="s">
        <v>813</v>
      </c>
      <c r="D285" s="264" t="s">
        <v>209</v>
      </c>
      <c r="E285" s="265" t="s">
        <v>1236</v>
      </c>
      <c r="F285" s="266" t="s">
        <v>1237</v>
      </c>
      <c r="G285" s="267" t="s">
        <v>493</v>
      </c>
      <c r="H285" s="268">
        <v>18</v>
      </c>
      <c r="I285" s="269"/>
      <c r="J285" s="270">
        <f>ROUND(I285*H285,2)</f>
        <v>0</v>
      </c>
      <c r="K285" s="266" t="s">
        <v>144</v>
      </c>
      <c r="L285" s="271"/>
      <c r="M285" s="272" t="s">
        <v>1</v>
      </c>
      <c r="N285" s="273" t="s">
        <v>42</v>
      </c>
      <c r="O285" s="92"/>
      <c r="P285" s="243">
        <f>O285*H285</f>
        <v>0</v>
      </c>
      <c r="Q285" s="243">
        <v>0.0019</v>
      </c>
      <c r="R285" s="243">
        <f>Q285*H285</f>
        <v>0.034200000000000001</v>
      </c>
      <c r="S285" s="243">
        <v>0</v>
      </c>
      <c r="T285" s="244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5" t="s">
        <v>362</v>
      </c>
      <c r="AT285" s="245" t="s">
        <v>209</v>
      </c>
      <c r="AU285" s="245" t="s">
        <v>113</v>
      </c>
      <c r="AY285" s="18" t="s">
        <v>136</v>
      </c>
      <c r="BE285" s="246">
        <f>IF(N285="základní",J285,0)</f>
        <v>0</v>
      </c>
      <c r="BF285" s="246">
        <f>IF(N285="snížená",J285,0)</f>
        <v>0</v>
      </c>
      <c r="BG285" s="246">
        <f>IF(N285="zákl. přenesená",J285,0)</f>
        <v>0</v>
      </c>
      <c r="BH285" s="246">
        <f>IF(N285="sníž. přenesená",J285,0)</f>
        <v>0</v>
      </c>
      <c r="BI285" s="246">
        <f>IF(N285="nulová",J285,0)</f>
        <v>0</v>
      </c>
      <c r="BJ285" s="18" t="s">
        <v>113</v>
      </c>
      <c r="BK285" s="246">
        <f>ROUND(I285*H285,2)</f>
        <v>0</v>
      </c>
      <c r="BL285" s="18" t="s">
        <v>275</v>
      </c>
      <c r="BM285" s="245" t="s">
        <v>1238</v>
      </c>
    </row>
    <row r="286" s="13" customFormat="1">
      <c r="A286" s="13"/>
      <c r="B286" s="252"/>
      <c r="C286" s="253"/>
      <c r="D286" s="254" t="s">
        <v>197</v>
      </c>
      <c r="E286" s="253"/>
      <c r="F286" s="256" t="s">
        <v>1239</v>
      </c>
      <c r="G286" s="253"/>
      <c r="H286" s="257">
        <v>18</v>
      </c>
      <c r="I286" s="258"/>
      <c r="J286" s="253"/>
      <c r="K286" s="253"/>
      <c r="L286" s="259"/>
      <c r="M286" s="260"/>
      <c r="N286" s="261"/>
      <c r="O286" s="261"/>
      <c r="P286" s="261"/>
      <c r="Q286" s="261"/>
      <c r="R286" s="261"/>
      <c r="S286" s="261"/>
      <c r="T286" s="26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3" t="s">
        <v>197</v>
      </c>
      <c r="AU286" s="263" t="s">
        <v>113</v>
      </c>
      <c r="AV286" s="13" t="s">
        <v>113</v>
      </c>
      <c r="AW286" s="13" t="s">
        <v>4</v>
      </c>
      <c r="AX286" s="13" t="s">
        <v>84</v>
      </c>
      <c r="AY286" s="263" t="s">
        <v>136</v>
      </c>
    </row>
    <row r="287" s="2" customFormat="1" ht="24.15" customHeight="1">
      <c r="A287" s="39"/>
      <c r="B287" s="40"/>
      <c r="C287" s="234" t="s">
        <v>818</v>
      </c>
      <c r="D287" s="234" t="s">
        <v>140</v>
      </c>
      <c r="E287" s="235" t="s">
        <v>1240</v>
      </c>
      <c r="F287" s="236" t="s">
        <v>1241</v>
      </c>
      <c r="G287" s="237" t="s">
        <v>300</v>
      </c>
      <c r="H287" s="238">
        <v>10</v>
      </c>
      <c r="I287" s="239"/>
      <c r="J287" s="240">
        <f>ROUND(I287*H287,2)</f>
        <v>0</v>
      </c>
      <c r="K287" s="236" t="s">
        <v>144</v>
      </c>
      <c r="L287" s="45"/>
      <c r="M287" s="241" t="s">
        <v>1</v>
      </c>
      <c r="N287" s="242" t="s">
        <v>42</v>
      </c>
      <c r="O287" s="92"/>
      <c r="P287" s="243">
        <f>O287*H287</f>
        <v>0</v>
      </c>
      <c r="Q287" s="243">
        <v>0</v>
      </c>
      <c r="R287" s="243">
        <f>Q287*H287</f>
        <v>0</v>
      </c>
      <c r="S287" s="243">
        <v>0</v>
      </c>
      <c r="T287" s="24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5" t="s">
        <v>275</v>
      </c>
      <c r="AT287" s="245" t="s">
        <v>140</v>
      </c>
      <c r="AU287" s="245" t="s">
        <v>113</v>
      </c>
      <c r="AY287" s="18" t="s">
        <v>136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18" t="s">
        <v>113</v>
      </c>
      <c r="BK287" s="246">
        <f>ROUND(I287*H287,2)</f>
        <v>0</v>
      </c>
      <c r="BL287" s="18" t="s">
        <v>275</v>
      </c>
      <c r="BM287" s="245" t="s">
        <v>1242</v>
      </c>
    </row>
    <row r="288" s="2" customFormat="1" ht="16.5" customHeight="1">
      <c r="A288" s="39"/>
      <c r="B288" s="40"/>
      <c r="C288" s="264" t="s">
        <v>822</v>
      </c>
      <c r="D288" s="264" t="s">
        <v>209</v>
      </c>
      <c r="E288" s="265" t="s">
        <v>1243</v>
      </c>
      <c r="F288" s="266" t="s">
        <v>1244</v>
      </c>
      <c r="G288" s="267" t="s">
        <v>300</v>
      </c>
      <c r="H288" s="268">
        <v>5</v>
      </c>
      <c r="I288" s="269"/>
      <c r="J288" s="270">
        <f>ROUND(I288*H288,2)</f>
        <v>0</v>
      </c>
      <c r="K288" s="266" t="s">
        <v>144</v>
      </c>
      <c r="L288" s="271"/>
      <c r="M288" s="272" t="s">
        <v>1</v>
      </c>
      <c r="N288" s="273" t="s">
        <v>42</v>
      </c>
      <c r="O288" s="92"/>
      <c r="P288" s="243">
        <f>O288*H288</f>
        <v>0</v>
      </c>
      <c r="Q288" s="243">
        <v>0.00050000000000000001</v>
      </c>
      <c r="R288" s="243">
        <f>Q288*H288</f>
        <v>0.0025000000000000001</v>
      </c>
      <c r="S288" s="243">
        <v>0</v>
      </c>
      <c r="T288" s="244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5" t="s">
        <v>362</v>
      </c>
      <c r="AT288" s="245" t="s">
        <v>209</v>
      </c>
      <c r="AU288" s="245" t="s">
        <v>113</v>
      </c>
      <c r="AY288" s="18" t="s">
        <v>136</v>
      </c>
      <c r="BE288" s="246">
        <f>IF(N288="základní",J288,0)</f>
        <v>0</v>
      </c>
      <c r="BF288" s="246">
        <f>IF(N288="snížená",J288,0)</f>
        <v>0</v>
      </c>
      <c r="BG288" s="246">
        <f>IF(N288="zákl. přenesená",J288,0)</f>
        <v>0</v>
      </c>
      <c r="BH288" s="246">
        <f>IF(N288="sníž. přenesená",J288,0)</f>
        <v>0</v>
      </c>
      <c r="BI288" s="246">
        <f>IF(N288="nulová",J288,0)</f>
        <v>0</v>
      </c>
      <c r="BJ288" s="18" t="s">
        <v>113</v>
      </c>
      <c r="BK288" s="246">
        <f>ROUND(I288*H288,2)</f>
        <v>0</v>
      </c>
      <c r="BL288" s="18" t="s">
        <v>275</v>
      </c>
      <c r="BM288" s="245" t="s">
        <v>1245</v>
      </c>
    </row>
    <row r="289" s="2" customFormat="1" ht="16.5" customHeight="1">
      <c r="A289" s="39"/>
      <c r="B289" s="40"/>
      <c r="C289" s="264" t="s">
        <v>826</v>
      </c>
      <c r="D289" s="264" t="s">
        <v>209</v>
      </c>
      <c r="E289" s="265" t="s">
        <v>1246</v>
      </c>
      <c r="F289" s="266" t="s">
        <v>1247</v>
      </c>
      <c r="G289" s="267" t="s">
        <v>300</v>
      </c>
      <c r="H289" s="268">
        <v>5</v>
      </c>
      <c r="I289" s="269"/>
      <c r="J289" s="270">
        <f>ROUND(I289*H289,2)</f>
        <v>0</v>
      </c>
      <c r="K289" s="266" t="s">
        <v>144</v>
      </c>
      <c r="L289" s="271"/>
      <c r="M289" s="272" t="s">
        <v>1</v>
      </c>
      <c r="N289" s="273" t="s">
        <v>42</v>
      </c>
      <c r="O289" s="92"/>
      <c r="P289" s="243">
        <f>O289*H289</f>
        <v>0</v>
      </c>
      <c r="Q289" s="243">
        <v>0.00069999999999999999</v>
      </c>
      <c r="R289" s="243">
        <f>Q289*H289</f>
        <v>0.0035000000000000001</v>
      </c>
      <c r="S289" s="243">
        <v>0</v>
      </c>
      <c r="T289" s="244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5" t="s">
        <v>362</v>
      </c>
      <c r="AT289" s="245" t="s">
        <v>209</v>
      </c>
      <c r="AU289" s="245" t="s">
        <v>113</v>
      </c>
      <c r="AY289" s="18" t="s">
        <v>136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8" t="s">
        <v>113</v>
      </c>
      <c r="BK289" s="246">
        <f>ROUND(I289*H289,2)</f>
        <v>0</v>
      </c>
      <c r="BL289" s="18" t="s">
        <v>275</v>
      </c>
      <c r="BM289" s="245" t="s">
        <v>1248</v>
      </c>
    </row>
    <row r="290" s="2" customFormat="1" ht="33" customHeight="1">
      <c r="A290" s="39"/>
      <c r="B290" s="40"/>
      <c r="C290" s="234" t="s">
        <v>830</v>
      </c>
      <c r="D290" s="234" t="s">
        <v>140</v>
      </c>
      <c r="E290" s="235" t="s">
        <v>1249</v>
      </c>
      <c r="F290" s="236" t="s">
        <v>1250</v>
      </c>
      <c r="G290" s="237" t="s">
        <v>300</v>
      </c>
      <c r="H290" s="238">
        <v>1</v>
      </c>
      <c r="I290" s="239"/>
      <c r="J290" s="240">
        <f>ROUND(I290*H290,2)</f>
        <v>0</v>
      </c>
      <c r="K290" s="236" t="s">
        <v>144</v>
      </c>
      <c r="L290" s="45"/>
      <c r="M290" s="241" t="s">
        <v>1</v>
      </c>
      <c r="N290" s="242" t="s">
        <v>42</v>
      </c>
      <c r="O290" s="92"/>
      <c r="P290" s="243">
        <f>O290*H290</f>
        <v>0</v>
      </c>
      <c r="Q290" s="243">
        <v>0</v>
      </c>
      <c r="R290" s="243">
        <f>Q290*H290</f>
        <v>0</v>
      </c>
      <c r="S290" s="243">
        <v>0</v>
      </c>
      <c r="T290" s="244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5" t="s">
        <v>275</v>
      </c>
      <c r="AT290" s="245" t="s">
        <v>140</v>
      </c>
      <c r="AU290" s="245" t="s">
        <v>113</v>
      </c>
      <c r="AY290" s="18" t="s">
        <v>136</v>
      </c>
      <c r="BE290" s="246">
        <f>IF(N290="základní",J290,0)</f>
        <v>0</v>
      </c>
      <c r="BF290" s="246">
        <f>IF(N290="snížená",J290,0)</f>
        <v>0</v>
      </c>
      <c r="BG290" s="246">
        <f>IF(N290="zákl. přenesená",J290,0)</f>
        <v>0</v>
      </c>
      <c r="BH290" s="246">
        <f>IF(N290="sníž. přenesená",J290,0)</f>
        <v>0</v>
      </c>
      <c r="BI290" s="246">
        <f>IF(N290="nulová",J290,0)</f>
        <v>0</v>
      </c>
      <c r="BJ290" s="18" t="s">
        <v>113</v>
      </c>
      <c r="BK290" s="246">
        <f>ROUND(I290*H290,2)</f>
        <v>0</v>
      </c>
      <c r="BL290" s="18" t="s">
        <v>275</v>
      </c>
      <c r="BM290" s="245" t="s">
        <v>1251</v>
      </c>
    </row>
    <row r="291" s="2" customFormat="1" ht="16.5" customHeight="1">
      <c r="A291" s="39"/>
      <c r="B291" s="40"/>
      <c r="C291" s="264" t="s">
        <v>834</v>
      </c>
      <c r="D291" s="264" t="s">
        <v>209</v>
      </c>
      <c r="E291" s="265" t="s">
        <v>1252</v>
      </c>
      <c r="F291" s="266" t="s">
        <v>1253</v>
      </c>
      <c r="G291" s="267" t="s">
        <v>300</v>
      </c>
      <c r="H291" s="268">
        <v>1</v>
      </c>
      <c r="I291" s="269"/>
      <c r="J291" s="270">
        <f>ROUND(I291*H291,2)</f>
        <v>0</v>
      </c>
      <c r="K291" s="266" t="s">
        <v>144</v>
      </c>
      <c r="L291" s="271"/>
      <c r="M291" s="272" t="s">
        <v>1</v>
      </c>
      <c r="N291" s="273" t="s">
        <v>42</v>
      </c>
      <c r="O291" s="92"/>
      <c r="P291" s="243">
        <f>O291*H291</f>
        <v>0</v>
      </c>
      <c r="Q291" s="243">
        <v>0.00069999999999999999</v>
      </c>
      <c r="R291" s="243">
        <f>Q291*H291</f>
        <v>0.00069999999999999999</v>
      </c>
      <c r="S291" s="243">
        <v>0</v>
      </c>
      <c r="T291" s="24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5" t="s">
        <v>362</v>
      </c>
      <c r="AT291" s="245" t="s">
        <v>209</v>
      </c>
      <c r="AU291" s="245" t="s">
        <v>113</v>
      </c>
      <c r="AY291" s="18" t="s">
        <v>136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18" t="s">
        <v>113</v>
      </c>
      <c r="BK291" s="246">
        <f>ROUND(I291*H291,2)</f>
        <v>0</v>
      </c>
      <c r="BL291" s="18" t="s">
        <v>275</v>
      </c>
      <c r="BM291" s="245" t="s">
        <v>1254</v>
      </c>
    </row>
    <row r="292" s="2" customFormat="1" ht="16.5" customHeight="1">
      <c r="A292" s="39"/>
      <c r="B292" s="40"/>
      <c r="C292" s="234" t="s">
        <v>838</v>
      </c>
      <c r="D292" s="234" t="s">
        <v>140</v>
      </c>
      <c r="E292" s="235" t="s">
        <v>1255</v>
      </c>
      <c r="F292" s="236" t="s">
        <v>1256</v>
      </c>
      <c r="G292" s="237" t="s">
        <v>195</v>
      </c>
      <c r="H292" s="238">
        <v>120</v>
      </c>
      <c r="I292" s="239"/>
      <c r="J292" s="240">
        <f>ROUND(I292*H292,2)</f>
        <v>0</v>
      </c>
      <c r="K292" s="236" t="s">
        <v>144</v>
      </c>
      <c r="L292" s="45"/>
      <c r="M292" s="241" t="s">
        <v>1</v>
      </c>
      <c r="N292" s="242" t="s">
        <v>42</v>
      </c>
      <c r="O292" s="92"/>
      <c r="P292" s="243">
        <f>O292*H292</f>
        <v>0</v>
      </c>
      <c r="Q292" s="243">
        <v>0</v>
      </c>
      <c r="R292" s="243">
        <f>Q292*H292</f>
        <v>0</v>
      </c>
      <c r="S292" s="243">
        <v>0</v>
      </c>
      <c r="T292" s="244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5" t="s">
        <v>275</v>
      </c>
      <c r="AT292" s="245" t="s">
        <v>140</v>
      </c>
      <c r="AU292" s="245" t="s">
        <v>113</v>
      </c>
      <c r="AY292" s="18" t="s">
        <v>136</v>
      </c>
      <c r="BE292" s="246">
        <f>IF(N292="základní",J292,0)</f>
        <v>0</v>
      </c>
      <c r="BF292" s="246">
        <f>IF(N292="snížená",J292,0)</f>
        <v>0</v>
      </c>
      <c r="BG292" s="246">
        <f>IF(N292="zákl. přenesená",J292,0)</f>
        <v>0</v>
      </c>
      <c r="BH292" s="246">
        <f>IF(N292="sníž. přenesená",J292,0)</f>
        <v>0</v>
      </c>
      <c r="BI292" s="246">
        <f>IF(N292="nulová",J292,0)</f>
        <v>0</v>
      </c>
      <c r="BJ292" s="18" t="s">
        <v>113</v>
      </c>
      <c r="BK292" s="246">
        <f>ROUND(I292*H292,2)</f>
        <v>0</v>
      </c>
      <c r="BL292" s="18" t="s">
        <v>275</v>
      </c>
      <c r="BM292" s="245" t="s">
        <v>1257</v>
      </c>
    </row>
    <row r="293" s="2" customFormat="1" ht="24.15" customHeight="1">
      <c r="A293" s="39"/>
      <c r="B293" s="40"/>
      <c r="C293" s="234" t="s">
        <v>842</v>
      </c>
      <c r="D293" s="234" t="s">
        <v>140</v>
      </c>
      <c r="E293" s="235" t="s">
        <v>1258</v>
      </c>
      <c r="F293" s="236" t="s">
        <v>1259</v>
      </c>
      <c r="G293" s="237" t="s">
        <v>351</v>
      </c>
      <c r="H293" s="238">
        <v>0.078</v>
      </c>
      <c r="I293" s="239"/>
      <c r="J293" s="240">
        <f>ROUND(I293*H293,2)</f>
        <v>0</v>
      </c>
      <c r="K293" s="236" t="s">
        <v>144</v>
      </c>
      <c r="L293" s="45"/>
      <c r="M293" s="241" t="s">
        <v>1</v>
      </c>
      <c r="N293" s="242" t="s">
        <v>42</v>
      </c>
      <c r="O293" s="92"/>
      <c r="P293" s="243">
        <f>O293*H293</f>
        <v>0</v>
      </c>
      <c r="Q293" s="243">
        <v>0</v>
      </c>
      <c r="R293" s="243">
        <f>Q293*H293</f>
        <v>0</v>
      </c>
      <c r="S293" s="243">
        <v>0</v>
      </c>
      <c r="T293" s="24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5" t="s">
        <v>275</v>
      </c>
      <c r="AT293" s="245" t="s">
        <v>140</v>
      </c>
      <c r="AU293" s="245" t="s">
        <v>113</v>
      </c>
      <c r="AY293" s="18" t="s">
        <v>136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18" t="s">
        <v>113</v>
      </c>
      <c r="BK293" s="246">
        <f>ROUND(I293*H293,2)</f>
        <v>0</v>
      </c>
      <c r="BL293" s="18" t="s">
        <v>275</v>
      </c>
      <c r="BM293" s="245" t="s">
        <v>1260</v>
      </c>
    </row>
    <row r="294" s="12" customFormat="1" ht="25.92" customHeight="1">
      <c r="A294" s="12"/>
      <c r="B294" s="218"/>
      <c r="C294" s="219"/>
      <c r="D294" s="220" t="s">
        <v>75</v>
      </c>
      <c r="E294" s="221" t="s">
        <v>209</v>
      </c>
      <c r="F294" s="221" t="s">
        <v>1261</v>
      </c>
      <c r="G294" s="219"/>
      <c r="H294" s="219"/>
      <c r="I294" s="222"/>
      <c r="J294" s="223">
        <f>BK294</f>
        <v>0</v>
      </c>
      <c r="K294" s="219"/>
      <c r="L294" s="224"/>
      <c r="M294" s="225"/>
      <c r="N294" s="226"/>
      <c r="O294" s="226"/>
      <c r="P294" s="227">
        <f>P295</f>
        <v>0</v>
      </c>
      <c r="Q294" s="226"/>
      <c r="R294" s="227">
        <f>R295</f>
        <v>0</v>
      </c>
      <c r="S294" s="226"/>
      <c r="T294" s="228">
        <f>T295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9" t="s">
        <v>165</v>
      </c>
      <c r="AT294" s="230" t="s">
        <v>75</v>
      </c>
      <c r="AU294" s="230" t="s">
        <v>76</v>
      </c>
      <c r="AY294" s="229" t="s">
        <v>136</v>
      </c>
      <c r="BK294" s="231">
        <f>BK295</f>
        <v>0</v>
      </c>
    </row>
    <row r="295" s="12" customFormat="1" ht="22.8" customHeight="1">
      <c r="A295" s="12"/>
      <c r="B295" s="218"/>
      <c r="C295" s="219"/>
      <c r="D295" s="220" t="s">
        <v>75</v>
      </c>
      <c r="E295" s="232" t="s">
        <v>1262</v>
      </c>
      <c r="F295" s="232" t="s">
        <v>1263</v>
      </c>
      <c r="G295" s="219"/>
      <c r="H295" s="219"/>
      <c r="I295" s="222"/>
      <c r="J295" s="233">
        <f>BK295</f>
        <v>0</v>
      </c>
      <c r="K295" s="219"/>
      <c r="L295" s="224"/>
      <c r="M295" s="225"/>
      <c r="N295" s="226"/>
      <c r="O295" s="226"/>
      <c r="P295" s="227">
        <f>SUM(P296:P301)</f>
        <v>0</v>
      </c>
      <c r="Q295" s="226"/>
      <c r="R295" s="227">
        <f>SUM(R296:R301)</f>
        <v>0</v>
      </c>
      <c r="S295" s="226"/>
      <c r="T295" s="228">
        <f>SUM(T296:T301)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29" t="s">
        <v>84</v>
      </c>
      <c r="AT295" s="230" t="s">
        <v>75</v>
      </c>
      <c r="AU295" s="230" t="s">
        <v>84</v>
      </c>
      <c r="AY295" s="229" t="s">
        <v>136</v>
      </c>
      <c r="BK295" s="231">
        <f>SUM(BK296:BK301)</f>
        <v>0</v>
      </c>
    </row>
    <row r="296" s="2" customFormat="1" ht="24.15" customHeight="1">
      <c r="A296" s="39"/>
      <c r="B296" s="40"/>
      <c r="C296" s="234" t="s">
        <v>847</v>
      </c>
      <c r="D296" s="234" t="s">
        <v>140</v>
      </c>
      <c r="E296" s="235" t="s">
        <v>1264</v>
      </c>
      <c r="F296" s="236" t="s">
        <v>1265</v>
      </c>
      <c r="G296" s="237" t="s">
        <v>1105</v>
      </c>
      <c r="H296" s="238">
        <v>1</v>
      </c>
      <c r="I296" s="239"/>
      <c r="J296" s="240">
        <f>ROUND(I296*H296,2)</f>
        <v>0</v>
      </c>
      <c r="K296" s="236" t="s">
        <v>811</v>
      </c>
      <c r="L296" s="45"/>
      <c r="M296" s="241" t="s">
        <v>1</v>
      </c>
      <c r="N296" s="242" t="s">
        <v>42</v>
      </c>
      <c r="O296" s="92"/>
      <c r="P296" s="243">
        <f>O296*H296</f>
        <v>0</v>
      </c>
      <c r="Q296" s="243">
        <v>0</v>
      </c>
      <c r="R296" s="243">
        <f>Q296*H296</f>
        <v>0</v>
      </c>
      <c r="S296" s="243">
        <v>0</v>
      </c>
      <c r="T296" s="244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5" t="s">
        <v>524</v>
      </c>
      <c r="AT296" s="245" t="s">
        <v>140</v>
      </c>
      <c r="AU296" s="245" t="s">
        <v>113</v>
      </c>
      <c r="AY296" s="18" t="s">
        <v>136</v>
      </c>
      <c r="BE296" s="246">
        <f>IF(N296="základní",J296,0)</f>
        <v>0</v>
      </c>
      <c r="BF296" s="246">
        <f>IF(N296="snížená",J296,0)</f>
        <v>0</v>
      </c>
      <c r="BG296" s="246">
        <f>IF(N296="zákl. přenesená",J296,0)</f>
        <v>0</v>
      </c>
      <c r="BH296" s="246">
        <f>IF(N296="sníž. přenesená",J296,0)</f>
        <v>0</v>
      </c>
      <c r="BI296" s="246">
        <f>IF(N296="nulová",J296,0)</f>
        <v>0</v>
      </c>
      <c r="BJ296" s="18" t="s">
        <v>113</v>
      </c>
      <c r="BK296" s="246">
        <f>ROUND(I296*H296,2)</f>
        <v>0</v>
      </c>
      <c r="BL296" s="18" t="s">
        <v>524</v>
      </c>
      <c r="BM296" s="245" t="s">
        <v>1266</v>
      </c>
    </row>
    <row r="297" s="2" customFormat="1">
      <c r="A297" s="39"/>
      <c r="B297" s="40"/>
      <c r="C297" s="41"/>
      <c r="D297" s="254" t="s">
        <v>1092</v>
      </c>
      <c r="E297" s="41"/>
      <c r="F297" s="306" t="s">
        <v>1267</v>
      </c>
      <c r="G297" s="41"/>
      <c r="H297" s="41"/>
      <c r="I297" s="202"/>
      <c r="J297" s="41"/>
      <c r="K297" s="41"/>
      <c r="L297" s="45"/>
      <c r="M297" s="307"/>
      <c r="N297" s="308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1092</v>
      </c>
      <c r="AU297" s="18" t="s">
        <v>113</v>
      </c>
    </row>
    <row r="298" s="2" customFormat="1" ht="16.5" customHeight="1">
      <c r="A298" s="39"/>
      <c r="B298" s="40"/>
      <c r="C298" s="234" t="s">
        <v>851</v>
      </c>
      <c r="D298" s="234" t="s">
        <v>140</v>
      </c>
      <c r="E298" s="235" t="s">
        <v>1268</v>
      </c>
      <c r="F298" s="236" t="s">
        <v>1269</v>
      </c>
      <c r="G298" s="237" t="s">
        <v>1105</v>
      </c>
      <c r="H298" s="238">
        <v>3</v>
      </c>
      <c r="I298" s="239"/>
      <c r="J298" s="240">
        <f>ROUND(I298*H298,2)</f>
        <v>0</v>
      </c>
      <c r="K298" s="236" t="s">
        <v>811</v>
      </c>
      <c r="L298" s="45"/>
      <c r="M298" s="241" t="s">
        <v>1</v>
      </c>
      <c r="N298" s="242" t="s">
        <v>42</v>
      </c>
      <c r="O298" s="92"/>
      <c r="P298" s="243">
        <f>O298*H298</f>
        <v>0</v>
      </c>
      <c r="Q298" s="243">
        <v>0</v>
      </c>
      <c r="R298" s="243">
        <f>Q298*H298</f>
        <v>0</v>
      </c>
      <c r="S298" s="243">
        <v>0</v>
      </c>
      <c r="T298" s="24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5" t="s">
        <v>524</v>
      </c>
      <c r="AT298" s="245" t="s">
        <v>140</v>
      </c>
      <c r="AU298" s="245" t="s">
        <v>113</v>
      </c>
      <c r="AY298" s="18" t="s">
        <v>136</v>
      </c>
      <c r="BE298" s="246">
        <f>IF(N298="základní",J298,0)</f>
        <v>0</v>
      </c>
      <c r="BF298" s="246">
        <f>IF(N298="snížená",J298,0)</f>
        <v>0</v>
      </c>
      <c r="BG298" s="246">
        <f>IF(N298="zákl. přenesená",J298,0)</f>
        <v>0</v>
      </c>
      <c r="BH298" s="246">
        <f>IF(N298="sníž. přenesená",J298,0)</f>
        <v>0</v>
      </c>
      <c r="BI298" s="246">
        <f>IF(N298="nulová",J298,0)</f>
        <v>0</v>
      </c>
      <c r="BJ298" s="18" t="s">
        <v>113</v>
      </c>
      <c r="BK298" s="246">
        <f>ROUND(I298*H298,2)</f>
        <v>0</v>
      </c>
      <c r="BL298" s="18" t="s">
        <v>524</v>
      </c>
      <c r="BM298" s="245" t="s">
        <v>1270</v>
      </c>
    </row>
    <row r="299" s="2" customFormat="1">
      <c r="A299" s="39"/>
      <c r="B299" s="40"/>
      <c r="C299" s="41"/>
      <c r="D299" s="254" t="s">
        <v>1092</v>
      </c>
      <c r="E299" s="41"/>
      <c r="F299" s="306" t="s">
        <v>1271</v>
      </c>
      <c r="G299" s="41"/>
      <c r="H299" s="41"/>
      <c r="I299" s="202"/>
      <c r="J299" s="41"/>
      <c r="K299" s="41"/>
      <c r="L299" s="45"/>
      <c r="M299" s="307"/>
      <c r="N299" s="308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1092</v>
      </c>
      <c r="AU299" s="18" t="s">
        <v>113</v>
      </c>
    </row>
    <row r="300" s="2" customFormat="1" ht="16.5" customHeight="1">
      <c r="A300" s="39"/>
      <c r="B300" s="40"/>
      <c r="C300" s="234" t="s">
        <v>856</v>
      </c>
      <c r="D300" s="234" t="s">
        <v>140</v>
      </c>
      <c r="E300" s="235" t="s">
        <v>1272</v>
      </c>
      <c r="F300" s="236" t="s">
        <v>1273</v>
      </c>
      <c r="G300" s="237" t="s">
        <v>1274</v>
      </c>
      <c r="H300" s="238">
        <v>30</v>
      </c>
      <c r="I300" s="239"/>
      <c r="J300" s="240">
        <f>ROUND(I300*H300,2)</f>
        <v>0</v>
      </c>
      <c r="K300" s="236" t="s">
        <v>811</v>
      </c>
      <c r="L300" s="45"/>
      <c r="M300" s="241" t="s">
        <v>1</v>
      </c>
      <c r="N300" s="242" t="s">
        <v>42</v>
      </c>
      <c r="O300" s="92"/>
      <c r="P300" s="243">
        <f>O300*H300</f>
        <v>0</v>
      </c>
      <c r="Q300" s="243">
        <v>0</v>
      </c>
      <c r="R300" s="243">
        <f>Q300*H300</f>
        <v>0</v>
      </c>
      <c r="S300" s="243">
        <v>0</v>
      </c>
      <c r="T300" s="244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5" t="s">
        <v>524</v>
      </c>
      <c r="AT300" s="245" t="s">
        <v>140</v>
      </c>
      <c r="AU300" s="245" t="s">
        <v>113</v>
      </c>
      <c r="AY300" s="18" t="s">
        <v>136</v>
      </c>
      <c r="BE300" s="246">
        <f>IF(N300="základní",J300,0)</f>
        <v>0</v>
      </c>
      <c r="BF300" s="246">
        <f>IF(N300="snížená",J300,0)</f>
        <v>0</v>
      </c>
      <c r="BG300" s="246">
        <f>IF(N300="zákl. přenesená",J300,0)</f>
        <v>0</v>
      </c>
      <c r="BH300" s="246">
        <f>IF(N300="sníž. přenesená",J300,0)</f>
        <v>0</v>
      </c>
      <c r="BI300" s="246">
        <f>IF(N300="nulová",J300,0)</f>
        <v>0</v>
      </c>
      <c r="BJ300" s="18" t="s">
        <v>113</v>
      </c>
      <c r="BK300" s="246">
        <f>ROUND(I300*H300,2)</f>
        <v>0</v>
      </c>
      <c r="BL300" s="18" t="s">
        <v>524</v>
      </c>
      <c r="BM300" s="245" t="s">
        <v>1275</v>
      </c>
    </row>
    <row r="301" s="2" customFormat="1" ht="24.15" customHeight="1">
      <c r="A301" s="39"/>
      <c r="B301" s="40"/>
      <c r="C301" s="234" t="s">
        <v>860</v>
      </c>
      <c r="D301" s="234" t="s">
        <v>140</v>
      </c>
      <c r="E301" s="235" t="s">
        <v>1276</v>
      </c>
      <c r="F301" s="236" t="s">
        <v>1277</v>
      </c>
      <c r="G301" s="237" t="s">
        <v>816</v>
      </c>
      <c r="H301" s="238">
        <v>1</v>
      </c>
      <c r="I301" s="239"/>
      <c r="J301" s="240">
        <f>ROUND(I301*H301,2)</f>
        <v>0</v>
      </c>
      <c r="K301" s="236" t="s">
        <v>811</v>
      </c>
      <c r="L301" s="45"/>
      <c r="M301" s="247" t="s">
        <v>1</v>
      </c>
      <c r="N301" s="248" t="s">
        <v>42</v>
      </c>
      <c r="O301" s="249"/>
      <c r="P301" s="250">
        <f>O301*H301</f>
        <v>0</v>
      </c>
      <c r="Q301" s="250">
        <v>0</v>
      </c>
      <c r="R301" s="250">
        <f>Q301*H301</f>
        <v>0</v>
      </c>
      <c r="S301" s="250">
        <v>0</v>
      </c>
      <c r="T301" s="25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5" t="s">
        <v>524</v>
      </c>
      <c r="AT301" s="245" t="s">
        <v>140</v>
      </c>
      <c r="AU301" s="245" t="s">
        <v>113</v>
      </c>
      <c r="AY301" s="18" t="s">
        <v>136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8" t="s">
        <v>113</v>
      </c>
      <c r="BK301" s="246">
        <f>ROUND(I301*H301,2)</f>
        <v>0</v>
      </c>
      <c r="BL301" s="18" t="s">
        <v>524</v>
      </c>
      <c r="BM301" s="245" t="s">
        <v>1278</v>
      </c>
    </row>
    <row r="302" s="2" customFormat="1" ht="6.96" customHeight="1">
      <c r="A302" s="39"/>
      <c r="B302" s="67"/>
      <c r="C302" s="68"/>
      <c r="D302" s="68"/>
      <c r="E302" s="68"/>
      <c r="F302" s="68"/>
      <c r="G302" s="68"/>
      <c r="H302" s="68"/>
      <c r="I302" s="68"/>
      <c r="J302" s="68"/>
      <c r="K302" s="68"/>
      <c r="L302" s="45"/>
      <c r="M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</row>
  </sheetData>
  <sheetProtection sheet="1" autoFilter="0" formatColumns="0" formatRows="0" objects="1" scenarios="1" spinCount="100000" saltValue="jr69vy2Lzj7p6yq7Mt/aYfnPkt12A2Z0ugfu1UT3+DxZ3LmKZyI9OWJbNwKVbr93/0vIvNJv0+IVoWBWsvOWBQ==" hashValue="g2NGr+PpaP/GELLI9IvwymGYfpf8Z7fkHhfOBeKF2MWzLOjVZcLE5X4EXWrtbocFtmfFGkPNrZtURB/gK4D/7g==" algorithmName="SHA-512" password="CC35"/>
  <autoFilter ref="C143:K301"/>
  <mergeCells count="14">
    <mergeCell ref="E7:H7"/>
    <mergeCell ref="E9:H9"/>
    <mergeCell ref="E18:H18"/>
    <mergeCell ref="E27:H27"/>
    <mergeCell ref="E85:H85"/>
    <mergeCell ref="E87:H87"/>
    <mergeCell ref="D118:F118"/>
    <mergeCell ref="D119:F119"/>
    <mergeCell ref="D120:F120"/>
    <mergeCell ref="D121:F121"/>
    <mergeCell ref="D122:F122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Stavební úpravy řadového městského domu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1279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34</v>
      </c>
      <c r="G12" s="39"/>
      <c r="H12" s="39"/>
      <c r="I12" s="141" t="s">
        <v>22</v>
      </c>
      <c r="J12" s="145" t="str">
        <f>'Rekapitulace stavby'!AN8</f>
        <v>30. 12. 2024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Dětský domov Polička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Ing. Milan Beneš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98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99</v>
      </c>
      <c r="E31" s="39"/>
      <c r="F31" s="39"/>
      <c r="G31" s="39"/>
      <c r="H31" s="39"/>
      <c r="I31" s="39"/>
      <c r="J31" s="151">
        <f>J110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36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38</v>
      </c>
      <c r="G34" s="39"/>
      <c r="H34" s="39"/>
      <c r="I34" s="155" t="s">
        <v>37</v>
      </c>
      <c r="J34" s="155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40</v>
      </c>
      <c r="E35" s="141" t="s">
        <v>41</v>
      </c>
      <c r="F35" s="157">
        <f>ROUND((SUM(BE110:BE117) + SUM(BE137:BE258)),  2)</f>
        <v>0</v>
      </c>
      <c r="G35" s="39"/>
      <c r="H35" s="39"/>
      <c r="I35" s="158">
        <v>0.20999999999999999</v>
      </c>
      <c r="J35" s="157">
        <f>ROUND(((SUM(BE110:BE117) + SUM(BE137:BE258))*I35),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42</v>
      </c>
      <c r="F36" s="157">
        <f>ROUND((SUM(BF110:BF117) + SUM(BF137:BF258)),  2)</f>
        <v>0</v>
      </c>
      <c r="G36" s="39"/>
      <c r="H36" s="39"/>
      <c r="I36" s="158">
        <v>0.12</v>
      </c>
      <c r="J36" s="157">
        <f>ROUND(((SUM(BF110:BF117) + SUM(BF137:BF258))*I36),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7">
        <f>ROUND((SUM(BG110:BG117) + SUM(BG137:BG258)),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44</v>
      </c>
      <c r="F38" s="157">
        <f>ROUND((SUM(BH110:BH117) + SUM(BH137:BH258)),  2)</f>
        <v>0</v>
      </c>
      <c r="G38" s="39"/>
      <c r="H38" s="39"/>
      <c r="I38" s="158">
        <v>0.12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45</v>
      </c>
      <c r="F39" s="157">
        <f>ROUND((SUM(BI110:BI117) + SUM(BI137:BI258)),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46</v>
      </c>
      <c r="E41" s="161"/>
      <c r="F41" s="161"/>
      <c r="G41" s="162" t="s">
        <v>47</v>
      </c>
      <c r="H41" s="163" t="s">
        <v>48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49</v>
      </c>
      <c r="E50" s="167"/>
      <c r="F50" s="167"/>
      <c r="G50" s="166" t="s">
        <v>50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51</v>
      </c>
      <c r="E61" s="169"/>
      <c r="F61" s="170" t="s">
        <v>52</v>
      </c>
      <c r="G61" s="168" t="s">
        <v>51</v>
      </c>
      <c r="H61" s="169"/>
      <c r="I61" s="169"/>
      <c r="J61" s="171" t="s">
        <v>52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53</v>
      </c>
      <c r="E65" s="172"/>
      <c r="F65" s="172"/>
      <c r="G65" s="166" t="s">
        <v>54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51</v>
      </c>
      <c r="E76" s="169"/>
      <c r="F76" s="170" t="s">
        <v>52</v>
      </c>
      <c r="G76" s="168" t="s">
        <v>51</v>
      </c>
      <c r="H76" s="169"/>
      <c r="I76" s="169"/>
      <c r="J76" s="171" t="s">
        <v>52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Stavební úpravy řadového městského domu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Elektroinstalace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30. 12. 2024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Dětský domov Polička</v>
      </c>
      <c r="G91" s="41"/>
      <c r="H91" s="41"/>
      <c r="I91" s="33" t="s">
        <v>30</v>
      </c>
      <c r="J91" s="37" t="str">
        <f>E21</f>
        <v>Ing. Milan Beneš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101</v>
      </c>
      <c r="D94" s="179"/>
      <c r="E94" s="179"/>
      <c r="F94" s="179"/>
      <c r="G94" s="179"/>
      <c r="H94" s="179"/>
      <c r="I94" s="179"/>
      <c r="J94" s="180" t="s">
        <v>102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103</v>
      </c>
      <c r="D96" s="41"/>
      <c r="E96" s="41"/>
      <c r="F96" s="41"/>
      <c r="G96" s="41"/>
      <c r="H96" s="41"/>
      <c r="I96" s="41"/>
      <c r="J96" s="111">
        <f>J137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2"/>
      <c r="C97" s="183"/>
      <c r="D97" s="184" t="s">
        <v>169</v>
      </c>
      <c r="E97" s="185"/>
      <c r="F97" s="185"/>
      <c r="G97" s="185"/>
      <c r="H97" s="185"/>
      <c r="I97" s="185"/>
      <c r="J97" s="186">
        <f>J138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172</v>
      </c>
      <c r="E98" s="191"/>
      <c r="F98" s="191"/>
      <c r="G98" s="191"/>
      <c r="H98" s="191"/>
      <c r="I98" s="191"/>
      <c r="J98" s="192">
        <f>J139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173</v>
      </c>
      <c r="E99" s="191"/>
      <c r="F99" s="191"/>
      <c r="G99" s="191"/>
      <c r="H99" s="191"/>
      <c r="I99" s="191"/>
      <c r="J99" s="192">
        <f>J142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903</v>
      </c>
      <c r="E100" s="191"/>
      <c r="F100" s="191"/>
      <c r="G100" s="191"/>
      <c r="H100" s="191"/>
      <c r="I100" s="191"/>
      <c r="J100" s="192">
        <f>J148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2"/>
      <c r="C101" s="183"/>
      <c r="D101" s="184" t="s">
        <v>176</v>
      </c>
      <c r="E101" s="185"/>
      <c r="F101" s="185"/>
      <c r="G101" s="185"/>
      <c r="H101" s="185"/>
      <c r="I101" s="185"/>
      <c r="J101" s="186">
        <f>J154</f>
        <v>0</v>
      </c>
      <c r="K101" s="183"/>
      <c r="L101" s="18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8"/>
      <c r="C102" s="189"/>
      <c r="D102" s="190" t="s">
        <v>1280</v>
      </c>
      <c r="E102" s="191"/>
      <c r="F102" s="191"/>
      <c r="G102" s="191"/>
      <c r="H102" s="191"/>
      <c r="I102" s="191"/>
      <c r="J102" s="192">
        <f>J155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89"/>
      <c r="D103" s="190" t="s">
        <v>1281</v>
      </c>
      <c r="E103" s="191"/>
      <c r="F103" s="191"/>
      <c r="G103" s="191"/>
      <c r="H103" s="191"/>
      <c r="I103" s="191"/>
      <c r="J103" s="192">
        <f>J235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8"/>
      <c r="C104" s="189"/>
      <c r="D104" s="190" t="s">
        <v>1282</v>
      </c>
      <c r="E104" s="191"/>
      <c r="F104" s="191"/>
      <c r="G104" s="191"/>
      <c r="H104" s="191"/>
      <c r="I104" s="191"/>
      <c r="J104" s="192">
        <f>J243</f>
        <v>0</v>
      </c>
      <c r="K104" s="189"/>
      <c r="L104" s="19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8"/>
      <c r="C105" s="189"/>
      <c r="D105" s="190" t="s">
        <v>1283</v>
      </c>
      <c r="E105" s="191"/>
      <c r="F105" s="191"/>
      <c r="G105" s="191"/>
      <c r="H105" s="191"/>
      <c r="I105" s="191"/>
      <c r="J105" s="192">
        <f>J245</f>
        <v>0</v>
      </c>
      <c r="K105" s="189"/>
      <c r="L105" s="19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2"/>
      <c r="C106" s="183"/>
      <c r="D106" s="184" t="s">
        <v>913</v>
      </c>
      <c r="E106" s="185"/>
      <c r="F106" s="185"/>
      <c r="G106" s="185"/>
      <c r="H106" s="185"/>
      <c r="I106" s="185"/>
      <c r="J106" s="186">
        <f>J250</f>
        <v>0</v>
      </c>
      <c r="K106" s="183"/>
      <c r="L106" s="18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8"/>
      <c r="C107" s="189"/>
      <c r="D107" s="190" t="s">
        <v>1284</v>
      </c>
      <c r="E107" s="191"/>
      <c r="F107" s="191"/>
      <c r="G107" s="191"/>
      <c r="H107" s="191"/>
      <c r="I107" s="191"/>
      <c r="J107" s="192">
        <f>J251</f>
        <v>0</v>
      </c>
      <c r="K107" s="189"/>
      <c r="L107" s="19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9.28" customHeight="1">
      <c r="A110" s="39"/>
      <c r="B110" s="40"/>
      <c r="C110" s="181" t="s">
        <v>111</v>
      </c>
      <c r="D110" s="41"/>
      <c r="E110" s="41"/>
      <c r="F110" s="41"/>
      <c r="G110" s="41"/>
      <c r="H110" s="41"/>
      <c r="I110" s="41"/>
      <c r="J110" s="194">
        <f>ROUND(J111 + J112 + J113 + J114 + J115 + J116,2)</f>
        <v>0</v>
      </c>
      <c r="K110" s="41"/>
      <c r="L110" s="64"/>
      <c r="N110" s="195" t="s">
        <v>40</v>
      </c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8" customHeight="1">
      <c r="A111" s="39"/>
      <c r="B111" s="40"/>
      <c r="C111" s="41"/>
      <c r="D111" s="196" t="s">
        <v>112</v>
      </c>
      <c r="E111" s="197"/>
      <c r="F111" s="197"/>
      <c r="G111" s="41"/>
      <c r="H111" s="41"/>
      <c r="I111" s="41"/>
      <c r="J111" s="198">
        <v>0</v>
      </c>
      <c r="K111" s="41"/>
      <c r="L111" s="199"/>
      <c r="M111" s="200"/>
      <c r="N111" s="201" t="s">
        <v>42</v>
      </c>
      <c r="O111" s="200"/>
      <c r="P111" s="200"/>
      <c r="Q111" s="200"/>
      <c r="R111" s="200"/>
      <c r="S111" s="202"/>
      <c r="T111" s="202"/>
      <c r="U111" s="202"/>
      <c r="V111" s="202"/>
      <c r="W111" s="202"/>
      <c r="X111" s="202"/>
      <c r="Y111" s="202"/>
      <c r="Z111" s="202"/>
      <c r="AA111" s="202"/>
      <c r="AB111" s="202"/>
      <c r="AC111" s="202"/>
      <c r="AD111" s="202"/>
      <c r="AE111" s="202"/>
      <c r="AF111" s="200"/>
      <c r="AG111" s="200"/>
      <c r="AH111" s="200"/>
      <c r="AI111" s="200"/>
      <c r="AJ111" s="200"/>
      <c r="AK111" s="200"/>
      <c r="AL111" s="200"/>
      <c r="AM111" s="200"/>
      <c r="AN111" s="200"/>
      <c r="AO111" s="200"/>
      <c r="AP111" s="200"/>
      <c r="AQ111" s="200"/>
      <c r="AR111" s="200"/>
      <c r="AS111" s="200"/>
      <c r="AT111" s="200"/>
      <c r="AU111" s="200"/>
      <c r="AV111" s="200"/>
      <c r="AW111" s="200"/>
      <c r="AX111" s="200"/>
      <c r="AY111" s="203" t="s">
        <v>82</v>
      </c>
      <c r="AZ111" s="200"/>
      <c r="BA111" s="200"/>
      <c r="BB111" s="200"/>
      <c r="BC111" s="200"/>
      <c r="BD111" s="200"/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03" t="s">
        <v>113</v>
      </c>
      <c r="BK111" s="200"/>
      <c r="BL111" s="200"/>
      <c r="BM111" s="200"/>
    </row>
    <row r="112" s="2" customFormat="1" ht="18" customHeight="1">
      <c r="A112" s="39"/>
      <c r="B112" s="40"/>
      <c r="C112" s="41"/>
      <c r="D112" s="196" t="s">
        <v>114</v>
      </c>
      <c r="E112" s="197"/>
      <c r="F112" s="197"/>
      <c r="G112" s="41"/>
      <c r="H112" s="41"/>
      <c r="I112" s="41"/>
      <c r="J112" s="198">
        <v>0</v>
      </c>
      <c r="K112" s="41"/>
      <c r="L112" s="199"/>
      <c r="M112" s="200"/>
      <c r="N112" s="201" t="s">
        <v>42</v>
      </c>
      <c r="O112" s="200"/>
      <c r="P112" s="200"/>
      <c r="Q112" s="200"/>
      <c r="R112" s="200"/>
      <c r="S112" s="202"/>
      <c r="T112" s="202"/>
      <c r="U112" s="202"/>
      <c r="V112" s="202"/>
      <c r="W112" s="202"/>
      <c r="X112" s="202"/>
      <c r="Y112" s="202"/>
      <c r="Z112" s="202"/>
      <c r="AA112" s="202"/>
      <c r="AB112" s="202"/>
      <c r="AC112" s="202"/>
      <c r="AD112" s="202"/>
      <c r="AE112" s="202"/>
      <c r="AF112" s="200"/>
      <c r="AG112" s="200"/>
      <c r="AH112" s="200"/>
      <c r="AI112" s="200"/>
      <c r="AJ112" s="200"/>
      <c r="AK112" s="200"/>
      <c r="AL112" s="200"/>
      <c r="AM112" s="200"/>
      <c r="AN112" s="200"/>
      <c r="AO112" s="200"/>
      <c r="AP112" s="200"/>
      <c r="AQ112" s="200"/>
      <c r="AR112" s="200"/>
      <c r="AS112" s="200"/>
      <c r="AT112" s="200"/>
      <c r="AU112" s="200"/>
      <c r="AV112" s="200"/>
      <c r="AW112" s="200"/>
      <c r="AX112" s="200"/>
      <c r="AY112" s="203" t="s">
        <v>82</v>
      </c>
      <c r="AZ112" s="200"/>
      <c r="BA112" s="200"/>
      <c r="BB112" s="200"/>
      <c r="BC112" s="200"/>
      <c r="BD112" s="200"/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03" t="s">
        <v>113</v>
      </c>
      <c r="BK112" s="200"/>
      <c r="BL112" s="200"/>
      <c r="BM112" s="200"/>
    </row>
    <row r="113" s="2" customFormat="1" ht="18" customHeight="1">
      <c r="A113" s="39"/>
      <c r="B113" s="40"/>
      <c r="C113" s="41"/>
      <c r="D113" s="196" t="s">
        <v>115</v>
      </c>
      <c r="E113" s="197"/>
      <c r="F113" s="197"/>
      <c r="G113" s="41"/>
      <c r="H113" s="41"/>
      <c r="I113" s="41"/>
      <c r="J113" s="198">
        <v>0</v>
      </c>
      <c r="K113" s="41"/>
      <c r="L113" s="199"/>
      <c r="M113" s="200"/>
      <c r="N113" s="201" t="s">
        <v>42</v>
      </c>
      <c r="O113" s="200"/>
      <c r="P113" s="200"/>
      <c r="Q113" s="200"/>
      <c r="R113" s="200"/>
      <c r="S113" s="202"/>
      <c r="T113" s="202"/>
      <c r="U113" s="202"/>
      <c r="V113" s="202"/>
      <c r="W113" s="202"/>
      <c r="X113" s="202"/>
      <c r="Y113" s="202"/>
      <c r="Z113" s="202"/>
      <c r="AA113" s="202"/>
      <c r="AB113" s="202"/>
      <c r="AC113" s="202"/>
      <c r="AD113" s="202"/>
      <c r="AE113" s="202"/>
      <c r="AF113" s="200"/>
      <c r="AG113" s="200"/>
      <c r="AH113" s="200"/>
      <c r="AI113" s="200"/>
      <c r="AJ113" s="200"/>
      <c r="AK113" s="200"/>
      <c r="AL113" s="200"/>
      <c r="AM113" s="200"/>
      <c r="AN113" s="200"/>
      <c r="AO113" s="200"/>
      <c r="AP113" s="200"/>
      <c r="AQ113" s="200"/>
      <c r="AR113" s="200"/>
      <c r="AS113" s="200"/>
      <c r="AT113" s="200"/>
      <c r="AU113" s="200"/>
      <c r="AV113" s="200"/>
      <c r="AW113" s="200"/>
      <c r="AX113" s="200"/>
      <c r="AY113" s="203" t="s">
        <v>82</v>
      </c>
      <c r="AZ113" s="200"/>
      <c r="BA113" s="200"/>
      <c r="BB113" s="200"/>
      <c r="BC113" s="200"/>
      <c r="BD113" s="200"/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03" t="s">
        <v>113</v>
      </c>
      <c r="BK113" s="200"/>
      <c r="BL113" s="200"/>
      <c r="BM113" s="200"/>
    </row>
    <row r="114" s="2" customFormat="1" ht="18" customHeight="1">
      <c r="A114" s="39"/>
      <c r="B114" s="40"/>
      <c r="C114" s="41"/>
      <c r="D114" s="196" t="s">
        <v>116</v>
      </c>
      <c r="E114" s="197"/>
      <c r="F114" s="197"/>
      <c r="G114" s="41"/>
      <c r="H114" s="41"/>
      <c r="I114" s="41"/>
      <c r="J114" s="198">
        <v>0</v>
      </c>
      <c r="K114" s="41"/>
      <c r="L114" s="199"/>
      <c r="M114" s="200"/>
      <c r="N114" s="201" t="s">
        <v>42</v>
      </c>
      <c r="O114" s="200"/>
      <c r="P114" s="200"/>
      <c r="Q114" s="200"/>
      <c r="R114" s="200"/>
      <c r="S114" s="202"/>
      <c r="T114" s="202"/>
      <c r="U114" s="202"/>
      <c r="V114" s="202"/>
      <c r="W114" s="202"/>
      <c r="X114" s="202"/>
      <c r="Y114" s="202"/>
      <c r="Z114" s="202"/>
      <c r="AA114" s="202"/>
      <c r="AB114" s="202"/>
      <c r="AC114" s="202"/>
      <c r="AD114" s="202"/>
      <c r="AE114" s="202"/>
      <c r="AF114" s="200"/>
      <c r="AG114" s="200"/>
      <c r="AH114" s="200"/>
      <c r="AI114" s="200"/>
      <c r="AJ114" s="200"/>
      <c r="AK114" s="200"/>
      <c r="AL114" s="200"/>
      <c r="AM114" s="200"/>
      <c r="AN114" s="200"/>
      <c r="AO114" s="200"/>
      <c r="AP114" s="200"/>
      <c r="AQ114" s="200"/>
      <c r="AR114" s="200"/>
      <c r="AS114" s="200"/>
      <c r="AT114" s="200"/>
      <c r="AU114" s="200"/>
      <c r="AV114" s="200"/>
      <c r="AW114" s="200"/>
      <c r="AX114" s="200"/>
      <c r="AY114" s="203" t="s">
        <v>82</v>
      </c>
      <c r="AZ114" s="200"/>
      <c r="BA114" s="200"/>
      <c r="BB114" s="200"/>
      <c r="BC114" s="200"/>
      <c r="BD114" s="200"/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03" t="s">
        <v>113</v>
      </c>
      <c r="BK114" s="200"/>
      <c r="BL114" s="200"/>
      <c r="BM114" s="200"/>
    </row>
    <row r="115" s="2" customFormat="1" ht="18" customHeight="1">
      <c r="A115" s="39"/>
      <c r="B115" s="40"/>
      <c r="C115" s="41"/>
      <c r="D115" s="196" t="s">
        <v>117</v>
      </c>
      <c r="E115" s="197"/>
      <c r="F115" s="197"/>
      <c r="G115" s="41"/>
      <c r="H115" s="41"/>
      <c r="I115" s="41"/>
      <c r="J115" s="198">
        <v>0</v>
      </c>
      <c r="K115" s="41"/>
      <c r="L115" s="199"/>
      <c r="M115" s="200"/>
      <c r="N115" s="201" t="s">
        <v>42</v>
      </c>
      <c r="O115" s="200"/>
      <c r="P115" s="200"/>
      <c r="Q115" s="200"/>
      <c r="R115" s="200"/>
      <c r="S115" s="202"/>
      <c r="T115" s="202"/>
      <c r="U115" s="202"/>
      <c r="V115" s="202"/>
      <c r="W115" s="202"/>
      <c r="X115" s="202"/>
      <c r="Y115" s="202"/>
      <c r="Z115" s="202"/>
      <c r="AA115" s="202"/>
      <c r="AB115" s="202"/>
      <c r="AC115" s="202"/>
      <c r="AD115" s="202"/>
      <c r="AE115" s="202"/>
      <c r="AF115" s="200"/>
      <c r="AG115" s="200"/>
      <c r="AH115" s="200"/>
      <c r="AI115" s="200"/>
      <c r="AJ115" s="200"/>
      <c r="AK115" s="200"/>
      <c r="AL115" s="200"/>
      <c r="AM115" s="200"/>
      <c r="AN115" s="200"/>
      <c r="AO115" s="200"/>
      <c r="AP115" s="200"/>
      <c r="AQ115" s="200"/>
      <c r="AR115" s="200"/>
      <c r="AS115" s="200"/>
      <c r="AT115" s="200"/>
      <c r="AU115" s="200"/>
      <c r="AV115" s="200"/>
      <c r="AW115" s="200"/>
      <c r="AX115" s="200"/>
      <c r="AY115" s="203" t="s">
        <v>82</v>
      </c>
      <c r="AZ115" s="200"/>
      <c r="BA115" s="200"/>
      <c r="BB115" s="200"/>
      <c r="BC115" s="200"/>
      <c r="BD115" s="200"/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03" t="s">
        <v>113</v>
      </c>
      <c r="BK115" s="200"/>
      <c r="BL115" s="200"/>
      <c r="BM115" s="200"/>
    </row>
    <row r="116" s="2" customFormat="1" ht="18" customHeight="1">
      <c r="A116" s="39"/>
      <c r="B116" s="40"/>
      <c r="C116" s="41"/>
      <c r="D116" s="197" t="s">
        <v>118</v>
      </c>
      <c r="E116" s="41"/>
      <c r="F116" s="41"/>
      <c r="G116" s="41"/>
      <c r="H116" s="41"/>
      <c r="I116" s="41"/>
      <c r="J116" s="198">
        <f>ROUND(J30*T116,2)</f>
        <v>0</v>
      </c>
      <c r="K116" s="41"/>
      <c r="L116" s="199"/>
      <c r="M116" s="200"/>
      <c r="N116" s="201" t="s">
        <v>42</v>
      </c>
      <c r="O116" s="200"/>
      <c r="P116" s="200"/>
      <c r="Q116" s="200"/>
      <c r="R116" s="200"/>
      <c r="S116" s="202"/>
      <c r="T116" s="202"/>
      <c r="U116" s="202"/>
      <c r="V116" s="202"/>
      <c r="W116" s="202"/>
      <c r="X116" s="202"/>
      <c r="Y116" s="202"/>
      <c r="Z116" s="202"/>
      <c r="AA116" s="202"/>
      <c r="AB116" s="202"/>
      <c r="AC116" s="202"/>
      <c r="AD116" s="202"/>
      <c r="AE116" s="202"/>
      <c r="AF116" s="200"/>
      <c r="AG116" s="200"/>
      <c r="AH116" s="200"/>
      <c r="AI116" s="200"/>
      <c r="AJ116" s="200"/>
      <c r="AK116" s="200"/>
      <c r="AL116" s="200"/>
      <c r="AM116" s="200"/>
      <c r="AN116" s="200"/>
      <c r="AO116" s="200"/>
      <c r="AP116" s="200"/>
      <c r="AQ116" s="200"/>
      <c r="AR116" s="200"/>
      <c r="AS116" s="200"/>
      <c r="AT116" s="200"/>
      <c r="AU116" s="200"/>
      <c r="AV116" s="200"/>
      <c r="AW116" s="200"/>
      <c r="AX116" s="200"/>
      <c r="AY116" s="203" t="s">
        <v>119</v>
      </c>
      <c r="AZ116" s="200"/>
      <c r="BA116" s="200"/>
      <c r="BB116" s="200"/>
      <c r="BC116" s="200"/>
      <c r="BD116" s="200"/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03" t="s">
        <v>113</v>
      </c>
      <c r="BK116" s="200"/>
      <c r="BL116" s="200"/>
      <c r="BM116" s="200"/>
    </row>
    <row r="117" s="2" customForma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9.28" customHeight="1">
      <c r="A118" s="39"/>
      <c r="B118" s="40"/>
      <c r="C118" s="205" t="s">
        <v>120</v>
      </c>
      <c r="D118" s="179"/>
      <c r="E118" s="179"/>
      <c r="F118" s="179"/>
      <c r="G118" s="179"/>
      <c r="H118" s="179"/>
      <c r="I118" s="179"/>
      <c r="J118" s="206">
        <f>ROUND(J96+J110,2)</f>
        <v>0</v>
      </c>
      <c r="K118" s="179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3" s="2" customFormat="1" ht="6.96" customHeight="1">
      <c r="A123" s="39"/>
      <c r="B123" s="69"/>
      <c r="C123" s="70"/>
      <c r="D123" s="70"/>
      <c r="E123" s="70"/>
      <c r="F123" s="70"/>
      <c r="G123" s="70"/>
      <c r="H123" s="70"/>
      <c r="I123" s="70"/>
      <c r="J123" s="70"/>
      <c r="K123" s="70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4.96" customHeight="1">
      <c r="A124" s="39"/>
      <c r="B124" s="40"/>
      <c r="C124" s="24" t="s">
        <v>121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177" t="str">
        <f>E7</f>
        <v>Stavební úpravy řadového městského domu</v>
      </c>
      <c r="F127" s="33"/>
      <c r="G127" s="33"/>
      <c r="H127" s="33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96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E9</f>
        <v>03 - Elektroinstalace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20</v>
      </c>
      <c r="D131" s="41"/>
      <c r="E131" s="41"/>
      <c r="F131" s="28" t="str">
        <f>F12</f>
        <v xml:space="preserve"> </v>
      </c>
      <c r="G131" s="41"/>
      <c r="H131" s="41"/>
      <c r="I131" s="33" t="s">
        <v>22</v>
      </c>
      <c r="J131" s="80" t="str">
        <f>IF(J12="","",J12)</f>
        <v>30. 12. 2024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24</v>
      </c>
      <c r="D133" s="41"/>
      <c r="E133" s="41"/>
      <c r="F133" s="28" t="str">
        <f>E15</f>
        <v>Dětský domov Polička</v>
      </c>
      <c r="G133" s="41"/>
      <c r="H133" s="41"/>
      <c r="I133" s="33" t="s">
        <v>30</v>
      </c>
      <c r="J133" s="37" t="str">
        <f>E21</f>
        <v>Ing. Milan Beneš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28</v>
      </c>
      <c r="D134" s="41"/>
      <c r="E134" s="41"/>
      <c r="F134" s="28" t="str">
        <f>IF(E18="","",E18)</f>
        <v>Vyplň údaj</v>
      </c>
      <c r="G134" s="41"/>
      <c r="H134" s="41"/>
      <c r="I134" s="33" t="s">
        <v>33</v>
      </c>
      <c r="J134" s="37" t="str">
        <f>E24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207"/>
      <c r="B136" s="208"/>
      <c r="C136" s="209" t="s">
        <v>122</v>
      </c>
      <c r="D136" s="210" t="s">
        <v>61</v>
      </c>
      <c r="E136" s="210" t="s">
        <v>57</v>
      </c>
      <c r="F136" s="210" t="s">
        <v>58</v>
      </c>
      <c r="G136" s="210" t="s">
        <v>123</v>
      </c>
      <c r="H136" s="210" t="s">
        <v>124</v>
      </c>
      <c r="I136" s="210" t="s">
        <v>125</v>
      </c>
      <c r="J136" s="210" t="s">
        <v>102</v>
      </c>
      <c r="K136" s="211" t="s">
        <v>126</v>
      </c>
      <c r="L136" s="212"/>
      <c r="M136" s="101" t="s">
        <v>1</v>
      </c>
      <c r="N136" s="102" t="s">
        <v>40</v>
      </c>
      <c r="O136" s="102" t="s">
        <v>127</v>
      </c>
      <c r="P136" s="102" t="s">
        <v>128</v>
      </c>
      <c r="Q136" s="102" t="s">
        <v>129</v>
      </c>
      <c r="R136" s="102" t="s">
        <v>130</v>
      </c>
      <c r="S136" s="102" t="s">
        <v>131</v>
      </c>
      <c r="T136" s="103" t="s">
        <v>132</v>
      </c>
      <c r="U136" s="207"/>
      <c r="V136" s="207"/>
      <c r="W136" s="207"/>
      <c r="X136" s="207"/>
      <c r="Y136" s="207"/>
      <c r="Z136" s="207"/>
      <c r="AA136" s="207"/>
      <c r="AB136" s="207"/>
      <c r="AC136" s="207"/>
      <c r="AD136" s="207"/>
      <c r="AE136" s="207"/>
    </row>
    <row r="137" s="2" customFormat="1" ht="22.8" customHeight="1">
      <c r="A137" s="39"/>
      <c r="B137" s="40"/>
      <c r="C137" s="108" t="s">
        <v>133</v>
      </c>
      <c r="D137" s="41"/>
      <c r="E137" s="41"/>
      <c r="F137" s="41"/>
      <c r="G137" s="41"/>
      <c r="H137" s="41"/>
      <c r="I137" s="41"/>
      <c r="J137" s="213">
        <f>BK137</f>
        <v>0</v>
      </c>
      <c r="K137" s="41"/>
      <c r="L137" s="45"/>
      <c r="M137" s="104"/>
      <c r="N137" s="214"/>
      <c r="O137" s="105"/>
      <c r="P137" s="215">
        <f>P138+P154+P250</f>
        <v>0</v>
      </c>
      <c r="Q137" s="105"/>
      <c r="R137" s="215">
        <f>R138+R154+R250</f>
        <v>0.67725500000000005</v>
      </c>
      <c r="S137" s="105"/>
      <c r="T137" s="216">
        <f>T138+T154+T250</f>
        <v>0.36429999999999996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75</v>
      </c>
      <c r="AU137" s="18" t="s">
        <v>104</v>
      </c>
      <c r="BK137" s="217">
        <f>BK138+BK154+BK250</f>
        <v>0</v>
      </c>
    </row>
    <row r="138" s="12" customFormat="1" ht="25.92" customHeight="1">
      <c r="A138" s="12"/>
      <c r="B138" s="218"/>
      <c r="C138" s="219"/>
      <c r="D138" s="220" t="s">
        <v>75</v>
      </c>
      <c r="E138" s="221" t="s">
        <v>190</v>
      </c>
      <c r="F138" s="221" t="s">
        <v>191</v>
      </c>
      <c r="G138" s="219"/>
      <c r="H138" s="219"/>
      <c r="I138" s="222"/>
      <c r="J138" s="223">
        <f>BK138</f>
        <v>0</v>
      </c>
      <c r="K138" s="219"/>
      <c r="L138" s="224"/>
      <c r="M138" s="225"/>
      <c r="N138" s="226"/>
      <c r="O138" s="226"/>
      <c r="P138" s="227">
        <f>P139+P142+P148</f>
        <v>0</v>
      </c>
      <c r="Q138" s="226"/>
      <c r="R138" s="227">
        <f>R139+R142+R148</f>
        <v>0.53357500000000002</v>
      </c>
      <c r="S138" s="226"/>
      <c r="T138" s="228">
        <f>T139+T142+T148</f>
        <v>0.36429999999999996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9" t="s">
        <v>84</v>
      </c>
      <c r="AT138" s="230" t="s">
        <v>75</v>
      </c>
      <c r="AU138" s="230" t="s">
        <v>76</v>
      </c>
      <c r="AY138" s="229" t="s">
        <v>136</v>
      </c>
      <c r="BK138" s="231">
        <f>BK139+BK142+BK148</f>
        <v>0</v>
      </c>
    </row>
    <row r="139" s="12" customFormat="1" ht="22.8" customHeight="1">
      <c r="A139" s="12"/>
      <c r="B139" s="218"/>
      <c r="C139" s="219"/>
      <c r="D139" s="220" t="s">
        <v>75</v>
      </c>
      <c r="E139" s="232" t="s">
        <v>152</v>
      </c>
      <c r="F139" s="232" t="s">
        <v>215</v>
      </c>
      <c r="G139" s="219"/>
      <c r="H139" s="219"/>
      <c r="I139" s="222"/>
      <c r="J139" s="233">
        <f>BK139</f>
        <v>0</v>
      </c>
      <c r="K139" s="219"/>
      <c r="L139" s="224"/>
      <c r="M139" s="225"/>
      <c r="N139" s="226"/>
      <c r="O139" s="226"/>
      <c r="P139" s="227">
        <f>SUM(P140:P141)</f>
        <v>0</v>
      </c>
      <c r="Q139" s="226"/>
      <c r="R139" s="227">
        <f>SUM(R140:R141)</f>
        <v>0.53200000000000003</v>
      </c>
      <c r="S139" s="226"/>
      <c r="T139" s="228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9" t="s">
        <v>84</v>
      </c>
      <c r="AT139" s="230" t="s">
        <v>75</v>
      </c>
      <c r="AU139" s="230" t="s">
        <v>84</v>
      </c>
      <c r="AY139" s="229" t="s">
        <v>136</v>
      </c>
      <c r="BK139" s="231">
        <f>SUM(BK140:BK141)</f>
        <v>0</v>
      </c>
    </row>
    <row r="140" s="2" customFormat="1" ht="21.75" customHeight="1">
      <c r="A140" s="39"/>
      <c r="B140" s="40"/>
      <c r="C140" s="234" t="s">
        <v>84</v>
      </c>
      <c r="D140" s="234" t="s">
        <v>140</v>
      </c>
      <c r="E140" s="235" t="s">
        <v>1285</v>
      </c>
      <c r="F140" s="236" t="s">
        <v>1286</v>
      </c>
      <c r="G140" s="237" t="s">
        <v>195</v>
      </c>
      <c r="H140" s="238">
        <v>14</v>
      </c>
      <c r="I140" s="239"/>
      <c r="J140" s="240">
        <f>ROUND(I140*H140,2)</f>
        <v>0</v>
      </c>
      <c r="K140" s="236" t="s">
        <v>144</v>
      </c>
      <c r="L140" s="45"/>
      <c r="M140" s="241" t="s">
        <v>1</v>
      </c>
      <c r="N140" s="242" t="s">
        <v>42</v>
      </c>
      <c r="O140" s="92"/>
      <c r="P140" s="243">
        <f>O140*H140</f>
        <v>0</v>
      </c>
      <c r="Q140" s="243">
        <v>0.037999999999999999</v>
      </c>
      <c r="R140" s="243">
        <f>Q140*H140</f>
        <v>0.53200000000000003</v>
      </c>
      <c r="S140" s="243">
        <v>0</v>
      </c>
      <c r="T140" s="24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5" t="s">
        <v>139</v>
      </c>
      <c r="AT140" s="245" t="s">
        <v>140</v>
      </c>
      <c r="AU140" s="245" t="s">
        <v>113</v>
      </c>
      <c r="AY140" s="18" t="s">
        <v>136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8" t="s">
        <v>113</v>
      </c>
      <c r="BK140" s="246">
        <f>ROUND(I140*H140,2)</f>
        <v>0</v>
      </c>
      <c r="BL140" s="18" t="s">
        <v>139</v>
      </c>
      <c r="BM140" s="245" t="s">
        <v>1287</v>
      </c>
    </row>
    <row r="141" s="13" customFormat="1">
      <c r="A141" s="13"/>
      <c r="B141" s="252"/>
      <c r="C141" s="253"/>
      <c r="D141" s="254" t="s">
        <v>197</v>
      </c>
      <c r="E141" s="255" t="s">
        <v>1</v>
      </c>
      <c r="F141" s="256" t="s">
        <v>1288</v>
      </c>
      <c r="G141" s="253"/>
      <c r="H141" s="257">
        <v>14</v>
      </c>
      <c r="I141" s="258"/>
      <c r="J141" s="253"/>
      <c r="K141" s="253"/>
      <c r="L141" s="259"/>
      <c r="M141" s="260"/>
      <c r="N141" s="261"/>
      <c r="O141" s="261"/>
      <c r="P141" s="261"/>
      <c r="Q141" s="261"/>
      <c r="R141" s="261"/>
      <c r="S141" s="261"/>
      <c r="T141" s="26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3" t="s">
        <v>197</v>
      </c>
      <c r="AU141" s="263" t="s">
        <v>113</v>
      </c>
      <c r="AV141" s="13" t="s">
        <v>113</v>
      </c>
      <c r="AW141" s="13" t="s">
        <v>32</v>
      </c>
      <c r="AX141" s="13" t="s">
        <v>84</v>
      </c>
      <c r="AY141" s="263" t="s">
        <v>136</v>
      </c>
    </row>
    <row r="142" s="12" customFormat="1" ht="22.8" customHeight="1">
      <c r="A142" s="12"/>
      <c r="B142" s="218"/>
      <c r="C142" s="219"/>
      <c r="D142" s="220" t="s">
        <v>75</v>
      </c>
      <c r="E142" s="232" t="s">
        <v>236</v>
      </c>
      <c r="F142" s="232" t="s">
        <v>280</v>
      </c>
      <c r="G142" s="219"/>
      <c r="H142" s="219"/>
      <c r="I142" s="222"/>
      <c r="J142" s="233">
        <f>BK142</f>
        <v>0</v>
      </c>
      <c r="K142" s="219"/>
      <c r="L142" s="224"/>
      <c r="M142" s="225"/>
      <c r="N142" s="226"/>
      <c r="O142" s="226"/>
      <c r="P142" s="227">
        <f>SUM(P143:P147)</f>
        <v>0</v>
      </c>
      <c r="Q142" s="226"/>
      <c r="R142" s="227">
        <f>SUM(R143:R147)</f>
        <v>0.001575</v>
      </c>
      <c r="S142" s="226"/>
      <c r="T142" s="228">
        <f>SUM(T143:T147)</f>
        <v>0.36429999999999996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9" t="s">
        <v>84</v>
      </c>
      <c r="AT142" s="230" t="s">
        <v>75</v>
      </c>
      <c r="AU142" s="230" t="s">
        <v>84</v>
      </c>
      <c r="AY142" s="229" t="s">
        <v>136</v>
      </c>
      <c r="BK142" s="231">
        <f>SUM(BK143:BK147)</f>
        <v>0</v>
      </c>
    </row>
    <row r="143" s="2" customFormat="1" ht="24.15" customHeight="1">
      <c r="A143" s="39"/>
      <c r="B143" s="40"/>
      <c r="C143" s="234" t="s">
        <v>113</v>
      </c>
      <c r="D143" s="234" t="s">
        <v>140</v>
      </c>
      <c r="E143" s="235" t="s">
        <v>1289</v>
      </c>
      <c r="F143" s="236" t="s">
        <v>1290</v>
      </c>
      <c r="G143" s="237" t="s">
        <v>300</v>
      </c>
      <c r="H143" s="238">
        <v>5</v>
      </c>
      <c r="I143" s="239"/>
      <c r="J143" s="240">
        <f>ROUND(I143*H143,2)</f>
        <v>0</v>
      </c>
      <c r="K143" s="236" t="s">
        <v>144</v>
      </c>
      <c r="L143" s="45"/>
      <c r="M143" s="241" t="s">
        <v>1</v>
      </c>
      <c r="N143" s="242" t="s">
        <v>42</v>
      </c>
      <c r="O143" s="92"/>
      <c r="P143" s="243">
        <f>O143*H143</f>
        <v>0</v>
      </c>
      <c r="Q143" s="243">
        <v>0</v>
      </c>
      <c r="R143" s="243">
        <f>Q143*H143</f>
        <v>0</v>
      </c>
      <c r="S143" s="243">
        <v>0.001</v>
      </c>
      <c r="T143" s="244">
        <f>S143*H143</f>
        <v>0.0050000000000000001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5" t="s">
        <v>275</v>
      </c>
      <c r="AT143" s="245" t="s">
        <v>140</v>
      </c>
      <c r="AU143" s="245" t="s">
        <v>113</v>
      </c>
      <c r="AY143" s="18" t="s">
        <v>136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8" t="s">
        <v>113</v>
      </c>
      <c r="BK143" s="246">
        <f>ROUND(I143*H143,2)</f>
        <v>0</v>
      </c>
      <c r="BL143" s="18" t="s">
        <v>275</v>
      </c>
      <c r="BM143" s="245" t="s">
        <v>1129</v>
      </c>
    </row>
    <row r="144" s="2" customFormat="1" ht="24.15" customHeight="1">
      <c r="A144" s="39"/>
      <c r="B144" s="40"/>
      <c r="C144" s="234" t="s">
        <v>165</v>
      </c>
      <c r="D144" s="234" t="s">
        <v>140</v>
      </c>
      <c r="E144" s="235" t="s">
        <v>1291</v>
      </c>
      <c r="F144" s="236" t="s">
        <v>1292</v>
      </c>
      <c r="G144" s="237" t="s">
        <v>493</v>
      </c>
      <c r="H144" s="238">
        <v>105</v>
      </c>
      <c r="I144" s="239"/>
      <c r="J144" s="240">
        <f>ROUND(I144*H144,2)</f>
        <v>0</v>
      </c>
      <c r="K144" s="236" t="s">
        <v>144</v>
      </c>
      <c r="L144" s="45"/>
      <c r="M144" s="241" t="s">
        <v>1</v>
      </c>
      <c r="N144" s="242" t="s">
        <v>42</v>
      </c>
      <c r="O144" s="92"/>
      <c r="P144" s="243">
        <f>O144*H144</f>
        <v>0</v>
      </c>
      <c r="Q144" s="243">
        <v>0</v>
      </c>
      <c r="R144" s="243">
        <f>Q144*H144</f>
        <v>0</v>
      </c>
      <c r="S144" s="243">
        <v>0.002</v>
      </c>
      <c r="T144" s="244">
        <f>S144*H144</f>
        <v>0.20999999999999999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5" t="s">
        <v>275</v>
      </c>
      <c r="AT144" s="245" t="s">
        <v>140</v>
      </c>
      <c r="AU144" s="245" t="s">
        <v>113</v>
      </c>
      <c r="AY144" s="18" t="s">
        <v>136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8" t="s">
        <v>113</v>
      </c>
      <c r="BK144" s="246">
        <f>ROUND(I144*H144,2)</f>
        <v>0</v>
      </c>
      <c r="BL144" s="18" t="s">
        <v>275</v>
      </c>
      <c r="BM144" s="245" t="s">
        <v>1132</v>
      </c>
    </row>
    <row r="145" s="2" customFormat="1" ht="24.15" customHeight="1">
      <c r="A145" s="39"/>
      <c r="B145" s="40"/>
      <c r="C145" s="234" t="s">
        <v>139</v>
      </c>
      <c r="D145" s="234" t="s">
        <v>140</v>
      </c>
      <c r="E145" s="235" t="s">
        <v>1293</v>
      </c>
      <c r="F145" s="236" t="s">
        <v>1294</v>
      </c>
      <c r="G145" s="237" t="s">
        <v>493</v>
      </c>
      <c r="H145" s="238">
        <v>35</v>
      </c>
      <c r="I145" s="239"/>
      <c r="J145" s="240">
        <f>ROUND(I145*H145,2)</f>
        <v>0</v>
      </c>
      <c r="K145" s="236" t="s">
        <v>144</v>
      </c>
      <c r="L145" s="45"/>
      <c r="M145" s="241" t="s">
        <v>1</v>
      </c>
      <c r="N145" s="242" t="s">
        <v>42</v>
      </c>
      <c r="O145" s="92"/>
      <c r="P145" s="243">
        <f>O145*H145</f>
        <v>0</v>
      </c>
      <c r="Q145" s="243">
        <v>0</v>
      </c>
      <c r="R145" s="243">
        <f>Q145*H145</f>
        <v>0</v>
      </c>
      <c r="S145" s="243">
        <v>0.0040000000000000001</v>
      </c>
      <c r="T145" s="244">
        <f>S145*H145</f>
        <v>0.14000000000000001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5" t="s">
        <v>275</v>
      </c>
      <c r="AT145" s="245" t="s">
        <v>140</v>
      </c>
      <c r="AU145" s="245" t="s">
        <v>113</v>
      </c>
      <c r="AY145" s="18" t="s">
        <v>136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8" t="s">
        <v>113</v>
      </c>
      <c r="BK145" s="246">
        <f>ROUND(I145*H145,2)</f>
        <v>0</v>
      </c>
      <c r="BL145" s="18" t="s">
        <v>275</v>
      </c>
      <c r="BM145" s="245" t="s">
        <v>1135</v>
      </c>
    </row>
    <row r="146" s="2" customFormat="1" ht="24.15" customHeight="1">
      <c r="A146" s="39"/>
      <c r="B146" s="40"/>
      <c r="C146" s="234" t="s">
        <v>135</v>
      </c>
      <c r="D146" s="234" t="s">
        <v>140</v>
      </c>
      <c r="E146" s="235" t="s">
        <v>1295</v>
      </c>
      <c r="F146" s="236" t="s">
        <v>1296</v>
      </c>
      <c r="G146" s="237" t="s">
        <v>493</v>
      </c>
      <c r="H146" s="238">
        <v>1.5</v>
      </c>
      <c r="I146" s="239"/>
      <c r="J146" s="240">
        <f>ROUND(I146*H146,2)</f>
        <v>0</v>
      </c>
      <c r="K146" s="236" t="s">
        <v>144</v>
      </c>
      <c r="L146" s="45"/>
      <c r="M146" s="241" t="s">
        <v>1</v>
      </c>
      <c r="N146" s="242" t="s">
        <v>42</v>
      </c>
      <c r="O146" s="92"/>
      <c r="P146" s="243">
        <f>O146*H146</f>
        <v>0</v>
      </c>
      <c r="Q146" s="243">
        <v>0.0010499999999999999</v>
      </c>
      <c r="R146" s="243">
        <f>Q146*H146</f>
        <v>0.001575</v>
      </c>
      <c r="S146" s="243">
        <v>0.0061999999999999998</v>
      </c>
      <c r="T146" s="244">
        <f>S146*H146</f>
        <v>0.0092999999999999992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5" t="s">
        <v>139</v>
      </c>
      <c r="AT146" s="245" t="s">
        <v>140</v>
      </c>
      <c r="AU146" s="245" t="s">
        <v>113</v>
      </c>
      <c r="AY146" s="18" t="s">
        <v>136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8" t="s">
        <v>113</v>
      </c>
      <c r="BK146" s="246">
        <f>ROUND(I146*H146,2)</f>
        <v>0</v>
      </c>
      <c r="BL146" s="18" t="s">
        <v>139</v>
      </c>
      <c r="BM146" s="245" t="s">
        <v>1297</v>
      </c>
    </row>
    <row r="147" s="13" customFormat="1">
      <c r="A147" s="13"/>
      <c r="B147" s="252"/>
      <c r="C147" s="253"/>
      <c r="D147" s="254" t="s">
        <v>197</v>
      </c>
      <c r="E147" s="255" t="s">
        <v>1</v>
      </c>
      <c r="F147" s="256" t="s">
        <v>1298</v>
      </c>
      <c r="G147" s="253"/>
      <c r="H147" s="257">
        <v>1.5</v>
      </c>
      <c r="I147" s="258"/>
      <c r="J147" s="253"/>
      <c r="K147" s="253"/>
      <c r="L147" s="259"/>
      <c r="M147" s="260"/>
      <c r="N147" s="261"/>
      <c r="O147" s="261"/>
      <c r="P147" s="261"/>
      <c r="Q147" s="261"/>
      <c r="R147" s="261"/>
      <c r="S147" s="261"/>
      <c r="T147" s="26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3" t="s">
        <v>197</v>
      </c>
      <c r="AU147" s="263" t="s">
        <v>113</v>
      </c>
      <c r="AV147" s="13" t="s">
        <v>113</v>
      </c>
      <c r="AW147" s="13" t="s">
        <v>32</v>
      </c>
      <c r="AX147" s="13" t="s">
        <v>84</v>
      </c>
      <c r="AY147" s="263" t="s">
        <v>136</v>
      </c>
    </row>
    <row r="148" s="12" customFormat="1" ht="22.8" customHeight="1">
      <c r="A148" s="12"/>
      <c r="B148" s="218"/>
      <c r="C148" s="219"/>
      <c r="D148" s="220" t="s">
        <v>75</v>
      </c>
      <c r="E148" s="232" t="s">
        <v>346</v>
      </c>
      <c r="F148" s="232" t="s">
        <v>948</v>
      </c>
      <c r="G148" s="219"/>
      <c r="H148" s="219"/>
      <c r="I148" s="222"/>
      <c r="J148" s="233">
        <f>BK148</f>
        <v>0</v>
      </c>
      <c r="K148" s="219"/>
      <c r="L148" s="224"/>
      <c r="M148" s="225"/>
      <c r="N148" s="226"/>
      <c r="O148" s="226"/>
      <c r="P148" s="227">
        <f>SUM(P149:P153)</f>
        <v>0</v>
      </c>
      <c r="Q148" s="226"/>
      <c r="R148" s="227">
        <f>SUM(R149:R153)</f>
        <v>0</v>
      </c>
      <c r="S148" s="226"/>
      <c r="T148" s="228">
        <f>SUM(T149:T153)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9" t="s">
        <v>84</v>
      </c>
      <c r="AT148" s="230" t="s">
        <v>75</v>
      </c>
      <c r="AU148" s="230" t="s">
        <v>84</v>
      </c>
      <c r="AY148" s="229" t="s">
        <v>136</v>
      </c>
      <c r="BK148" s="231">
        <f>SUM(BK149:BK153)</f>
        <v>0</v>
      </c>
    </row>
    <row r="149" s="2" customFormat="1" ht="24.15" customHeight="1">
      <c r="A149" s="39"/>
      <c r="B149" s="40"/>
      <c r="C149" s="234" t="s">
        <v>152</v>
      </c>
      <c r="D149" s="234" t="s">
        <v>140</v>
      </c>
      <c r="E149" s="235" t="s">
        <v>949</v>
      </c>
      <c r="F149" s="236" t="s">
        <v>950</v>
      </c>
      <c r="G149" s="237" t="s">
        <v>351</v>
      </c>
      <c r="H149" s="238">
        <v>0.36399999999999999</v>
      </c>
      <c r="I149" s="239"/>
      <c r="J149" s="240">
        <f>ROUND(I149*H149,2)</f>
        <v>0</v>
      </c>
      <c r="K149" s="236" t="s">
        <v>144</v>
      </c>
      <c r="L149" s="45"/>
      <c r="M149" s="241" t="s">
        <v>1</v>
      </c>
      <c r="N149" s="242" t="s">
        <v>42</v>
      </c>
      <c r="O149" s="92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5" t="s">
        <v>139</v>
      </c>
      <c r="AT149" s="245" t="s">
        <v>140</v>
      </c>
      <c r="AU149" s="245" t="s">
        <v>113</v>
      </c>
      <c r="AY149" s="18" t="s">
        <v>136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8" t="s">
        <v>113</v>
      </c>
      <c r="BK149" s="246">
        <f>ROUND(I149*H149,2)</f>
        <v>0</v>
      </c>
      <c r="BL149" s="18" t="s">
        <v>139</v>
      </c>
      <c r="BM149" s="245" t="s">
        <v>1299</v>
      </c>
    </row>
    <row r="150" s="2" customFormat="1" ht="24.15" customHeight="1">
      <c r="A150" s="39"/>
      <c r="B150" s="40"/>
      <c r="C150" s="234" t="s">
        <v>156</v>
      </c>
      <c r="D150" s="234" t="s">
        <v>140</v>
      </c>
      <c r="E150" s="235" t="s">
        <v>358</v>
      </c>
      <c r="F150" s="236" t="s">
        <v>359</v>
      </c>
      <c r="G150" s="237" t="s">
        <v>351</v>
      </c>
      <c r="H150" s="238">
        <v>8.7360000000000007</v>
      </c>
      <c r="I150" s="239"/>
      <c r="J150" s="240">
        <f>ROUND(I150*H150,2)</f>
        <v>0</v>
      </c>
      <c r="K150" s="236" t="s">
        <v>144</v>
      </c>
      <c r="L150" s="45"/>
      <c r="M150" s="241" t="s">
        <v>1</v>
      </c>
      <c r="N150" s="242" t="s">
        <v>42</v>
      </c>
      <c r="O150" s="92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5" t="s">
        <v>139</v>
      </c>
      <c r="AT150" s="245" t="s">
        <v>140</v>
      </c>
      <c r="AU150" s="245" t="s">
        <v>113</v>
      </c>
      <c r="AY150" s="18" t="s">
        <v>136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8" t="s">
        <v>113</v>
      </c>
      <c r="BK150" s="246">
        <f>ROUND(I150*H150,2)</f>
        <v>0</v>
      </c>
      <c r="BL150" s="18" t="s">
        <v>139</v>
      </c>
      <c r="BM150" s="245" t="s">
        <v>1300</v>
      </c>
    </row>
    <row r="151" s="13" customFormat="1">
      <c r="A151" s="13"/>
      <c r="B151" s="252"/>
      <c r="C151" s="253"/>
      <c r="D151" s="254" t="s">
        <v>197</v>
      </c>
      <c r="E151" s="253"/>
      <c r="F151" s="256" t="s">
        <v>1301</v>
      </c>
      <c r="G151" s="253"/>
      <c r="H151" s="257">
        <v>8.7360000000000007</v>
      </c>
      <c r="I151" s="258"/>
      <c r="J151" s="253"/>
      <c r="K151" s="253"/>
      <c r="L151" s="259"/>
      <c r="M151" s="260"/>
      <c r="N151" s="261"/>
      <c r="O151" s="261"/>
      <c r="P151" s="261"/>
      <c r="Q151" s="261"/>
      <c r="R151" s="261"/>
      <c r="S151" s="261"/>
      <c r="T151" s="26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3" t="s">
        <v>197</v>
      </c>
      <c r="AU151" s="263" t="s">
        <v>113</v>
      </c>
      <c r="AV151" s="13" t="s">
        <v>113</v>
      </c>
      <c r="AW151" s="13" t="s">
        <v>4</v>
      </c>
      <c r="AX151" s="13" t="s">
        <v>84</v>
      </c>
      <c r="AY151" s="263" t="s">
        <v>136</v>
      </c>
    </row>
    <row r="152" s="2" customFormat="1" ht="33" customHeight="1">
      <c r="A152" s="39"/>
      <c r="B152" s="40"/>
      <c r="C152" s="234" t="s">
        <v>212</v>
      </c>
      <c r="D152" s="234" t="s">
        <v>140</v>
      </c>
      <c r="E152" s="235" t="s">
        <v>363</v>
      </c>
      <c r="F152" s="236" t="s">
        <v>364</v>
      </c>
      <c r="G152" s="237" t="s">
        <v>351</v>
      </c>
      <c r="H152" s="238">
        <v>0.36399999999999999</v>
      </c>
      <c r="I152" s="239"/>
      <c r="J152" s="240">
        <f>ROUND(I152*H152,2)</f>
        <v>0</v>
      </c>
      <c r="K152" s="236" t="s">
        <v>144</v>
      </c>
      <c r="L152" s="45"/>
      <c r="M152" s="241" t="s">
        <v>1</v>
      </c>
      <c r="N152" s="242" t="s">
        <v>42</v>
      </c>
      <c r="O152" s="92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5" t="s">
        <v>139</v>
      </c>
      <c r="AT152" s="245" t="s">
        <v>140</v>
      </c>
      <c r="AU152" s="245" t="s">
        <v>113</v>
      </c>
      <c r="AY152" s="18" t="s">
        <v>136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8" t="s">
        <v>113</v>
      </c>
      <c r="BK152" s="246">
        <f>ROUND(I152*H152,2)</f>
        <v>0</v>
      </c>
      <c r="BL152" s="18" t="s">
        <v>139</v>
      </c>
      <c r="BM152" s="245" t="s">
        <v>1302</v>
      </c>
    </row>
    <row r="153" s="2" customFormat="1" ht="49.05" customHeight="1">
      <c r="A153" s="39"/>
      <c r="B153" s="40"/>
      <c r="C153" s="234" t="s">
        <v>236</v>
      </c>
      <c r="D153" s="234" t="s">
        <v>140</v>
      </c>
      <c r="E153" s="235" t="s">
        <v>1303</v>
      </c>
      <c r="F153" s="236" t="s">
        <v>1304</v>
      </c>
      <c r="G153" s="237" t="s">
        <v>351</v>
      </c>
      <c r="H153" s="238">
        <v>0.36399999999999999</v>
      </c>
      <c r="I153" s="239"/>
      <c r="J153" s="240">
        <f>ROUND(I153*H153,2)</f>
        <v>0</v>
      </c>
      <c r="K153" s="236" t="s">
        <v>144</v>
      </c>
      <c r="L153" s="45"/>
      <c r="M153" s="241" t="s">
        <v>1</v>
      </c>
      <c r="N153" s="242" t="s">
        <v>42</v>
      </c>
      <c r="O153" s="92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5" t="s">
        <v>139</v>
      </c>
      <c r="AT153" s="245" t="s">
        <v>140</v>
      </c>
      <c r="AU153" s="245" t="s">
        <v>113</v>
      </c>
      <c r="AY153" s="18" t="s">
        <v>136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8" t="s">
        <v>113</v>
      </c>
      <c r="BK153" s="246">
        <f>ROUND(I153*H153,2)</f>
        <v>0</v>
      </c>
      <c r="BL153" s="18" t="s">
        <v>139</v>
      </c>
      <c r="BM153" s="245" t="s">
        <v>1305</v>
      </c>
    </row>
    <row r="154" s="12" customFormat="1" ht="25.92" customHeight="1">
      <c r="A154" s="12"/>
      <c r="B154" s="218"/>
      <c r="C154" s="219"/>
      <c r="D154" s="220" t="s">
        <v>75</v>
      </c>
      <c r="E154" s="221" t="s">
        <v>376</v>
      </c>
      <c r="F154" s="221" t="s">
        <v>377</v>
      </c>
      <c r="G154" s="219"/>
      <c r="H154" s="219"/>
      <c r="I154" s="222"/>
      <c r="J154" s="223">
        <f>BK154</f>
        <v>0</v>
      </c>
      <c r="K154" s="219"/>
      <c r="L154" s="224"/>
      <c r="M154" s="225"/>
      <c r="N154" s="226"/>
      <c r="O154" s="226"/>
      <c r="P154" s="227">
        <f>P155+P235+P243+P245</f>
        <v>0</v>
      </c>
      <c r="Q154" s="226"/>
      <c r="R154" s="227">
        <f>R155+R235+R243+R245</f>
        <v>0.14272750000000004</v>
      </c>
      <c r="S154" s="226"/>
      <c r="T154" s="228">
        <f>T155+T235+T243+T245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9" t="s">
        <v>113</v>
      </c>
      <c r="AT154" s="230" t="s">
        <v>75</v>
      </c>
      <c r="AU154" s="230" t="s">
        <v>76</v>
      </c>
      <c r="AY154" s="229" t="s">
        <v>136</v>
      </c>
      <c r="BK154" s="231">
        <f>BK155+BK235+BK243+BK245</f>
        <v>0</v>
      </c>
    </row>
    <row r="155" s="12" customFormat="1" ht="22.8" customHeight="1">
      <c r="A155" s="12"/>
      <c r="B155" s="218"/>
      <c r="C155" s="219"/>
      <c r="D155" s="220" t="s">
        <v>75</v>
      </c>
      <c r="E155" s="232" t="s">
        <v>1306</v>
      </c>
      <c r="F155" s="232" t="s">
        <v>1307</v>
      </c>
      <c r="G155" s="219"/>
      <c r="H155" s="219"/>
      <c r="I155" s="222"/>
      <c r="J155" s="233">
        <f>BK155</f>
        <v>0</v>
      </c>
      <c r="K155" s="219"/>
      <c r="L155" s="224"/>
      <c r="M155" s="225"/>
      <c r="N155" s="226"/>
      <c r="O155" s="226"/>
      <c r="P155" s="227">
        <f>SUM(P156:P234)</f>
        <v>0</v>
      </c>
      <c r="Q155" s="226"/>
      <c r="R155" s="227">
        <f>SUM(R156:R234)</f>
        <v>0.14272750000000004</v>
      </c>
      <c r="S155" s="226"/>
      <c r="T155" s="228">
        <f>SUM(T156:T234)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9" t="s">
        <v>113</v>
      </c>
      <c r="AT155" s="230" t="s">
        <v>75</v>
      </c>
      <c r="AU155" s="230" t="s">
        <v>84</v>
      </c>
      <c r="AY155" s="229" t="s">
        <v>136</v>
      </c>
      <c r="BK155" s="231">
        <f>SUM(BK156:BK234)</f>
        <v>0</v>
      </c>
    </row>
    <row r="156" s="2" customFormat="1" ht="24.15" customHeight="1">
      <c r="A156" s="39"/>
      <c r="B156" s="40"/>
      <c r="C156" s="234" t="s">
        <v>240</v>
      </c>
      <c r="D156" s="234" t="s">
        <v>140</v>
      </c>
      <c r="E156" s="235" t="s">
        <v>1308</v>
      </c>
      <c r="F156" s="236" t="s">
        <v>1309</v>
      </c>
      <c r="G156" s="237" t="s">
        <v>493</v>
      </c>
      <c r="H156" s="238">
        <v>180</v>
      </c>
      <c r="I156" s="239"/>
      <c r="J156" s="240">
        <f>ROUND(I156*H156,2)</f>
        <v>0</v>
      </c>
      <c r="K156" s="236" t="s">
        <v>144</v>
      </c>
      <c r="L156" s="45"/>
      <c r="M156" s="241" t="s">
        <v>1</v>
      </c>
      <c r="N156" s="242" t="s">
        <v>42</v>
      </c>
      <c r="O156" s="92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5" t="s">
        <v>275</v>
      </c>
      <c r="AT156" s="245" t="s">
        <v>140</v>
      </c>
      <c r="AU156" s="245" t="s">
        <v>113</v>
      </c>
      <c r="AY156" s="18" t="s">
        <v>136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8" t="s">
        <v>113</v>
      </c>
      <c r="BK156" s="246">
        <f>ROUND(I156*H156,2)</f>
        <v>0</v>
      </c>
      <c r="BL156" s="18" t="s">
        <v>275</v>
      </c>
      <c r="BM156" s="245" t="s">
        <v>1310</v>
      </c>
    </row>
    <row r="157" s="13" customFormat="1">
      <c r="A157" s="13"/>
      <c r="B157" s="252"/>
      <c r="C157" s="253"/>
      <c r="D157" s="254" t="s">
        <v>197</v>
      </c>
      <c r="E157" s="255" t="s">
        <v>1</v>
      </c>
      <c r="F157" s="256" t="s">
        <v>1311</v>
      </c>
      <c r="G157" s="253"/>
      <c r="H157" s="257">
        <v>180</v>
      </c>
      <c r="I157" s="258"/>
      <c r="J157" s="253"/>
      <c r="K157" s="253"/>
      <c r="L157" s="259"/>
      <c r="M157" s="260"/>
      <c r="N157" s="261"/>
      <c r="O157" s="261"/>
      <c r="P157" s="261"/>
      <c r="Q157" s="261"/>
      <c r="R157" s="261"/>
      <c r="S157" s="261"/>
      <c r="T157" s="26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3" t="s">
        <v>197</v>
      </c>
      <c r="AU157" s="263" t="s">
        <v>113</v>
      </c>
      <c r="AV157" s="13" t="s">
        <v>113</v>
      </c>
      <c r="AW157" s="13" t="s">
        <v>32</v>
      </c>
      <c r="AX157" s="13" t="s">
        <v>84</v>
      </c>
      <c r="AY157" s="263" t="s">
        <v>136</v>
      </c>
    </row>
    <row r="158" s="2" customFormat="1" ht="24.15" customHeight="1">
      <c r="A158" s="39"/>
      <c r="B158" s="40"/>
      <c r="C158" s="264" t="s">
        <v>250</v>
      </c>
      <c r="D158" s="264" t="s">
        <v>209</v>
      </c>
      <c r="E158" s="265" t="s">
        <v>1312</v>
      </c>
      <c r="F158" s="266" t="s">
        <v>1313</v>
      </c>
      <c r="G158" s="267" t="s">
        <v>493</v>
      </c>
      <c r="H158" s="268">
        <v>207</v>
      </c>
      <c r="I158" s="269"/>
      <c r="J158" s="270">
        <f>ROUND(I158*H158,2)</f>
        <v>0</v>
      </c>
      <c r="K158" s="266" t="s">
        <v>144</v>
      </c>
      <c r="L158" s="271"/>
      <c r="M158" s="272" t="s">
        <v>1</v>
      </c>
      <c r="N158" s="273" t="s">
        <v>42</v>
      </c>
      <c r="O158" s="92"/>
      <c r="P158" s="243">
        <f>O158*H158</f>
        <v>0</v>
      </c>
      <c r="Q158" s="243">
        <v>0.00012</v>
      </c>
      <c r="R158" s="243">
        <f>Q158*H158</f>
        <v>0.024840000000000001</v>
      </c>
      <c r="S158" s="243">
        <v>0</v>
      </c>
      <c r="T158" s="24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5" t="s">
        <v>362</v>
      </c>
      <c r="AT158" s="245" t="s">
        <v>209</v>
      </c>
      <c r="AU158" s="245" t="s">
        <v>113</v>
      </c>
      <c r="AY158" s="18" t="s">
        <v>136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8" t="s">
        <v>113</v>
      </c>
      <c r="BK158" s="246">
        <f>ROUND(I158*H158,2)</f>
        <v>0</v>
      </c>
      <c r="BL158" s="18" t="s">
        <v>275</v>
      </c>
      <c r="BM158" s="245" t="s">
        <v>1314</v>
      </c>
    </row>
    <row r="159" s="13" customFormat="1">
      <c r="A159" s="13"/>
      <c r="B159" s="252"/>
      <c r="C159" s="253"/>
      <c r="D159" s="254" t="s">
        <v>197</v>
      </c>
      <c r="E159" s="253"/>
      <c r="F159" s="256" t="s">
        <v>1315</v>
      </c>
      <c r="G159" s="253"/>
      <c r="H159" s="257">
        <v>207</v>
      </c>
      <c r="I159" s="258"/>
      <c r="J159" s="253"/>
      <c r="K159" s="253"/>
      <c r="L159" s="259"/>
      <c r="M159" s="260"/>
      <c r="N159" s="261"/>
      <c r="O159" s="261"/>
      <c r="P159" s="261"/>
      <c r="Q159" s="261"/>
      <c r="R159" s="261"/>
      <c r="S159" s="261"/>
      <c r="T159" s="26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3" t="s">
        <v>197</v>
      </c>
      <c r="AU159" s="263" t="s">
        <v>113</v>
      </c>
      <c r="AV159" s="13" t="s">
        <v>113</v>
      </c>
      <c r="AW159" s="13" t="s">
        <v>4</v>
      </c>
      <c r="AX159" s="13" t="s">
        <v>84</v>
      </c>
      <c r="AY159" s="263" t="s">
        <v>136</v>
      </c>
    </row>
    <row r="160" s="2" customFormat="1" ht="33" customHeight="1">
      <c r="A160" s="39"/>
      <c r="B160" s="40"/>
      <c r="C160" s="234" t="s">
        <v>8</v>
      </c>
      <c r="D160" s="234" t="s">
        <v>140</v>
      </c>
      <c r="E160" s="235" t="s">
        <v>1316</v>
      </c>
      <c r="F160" s="236" t="s">
        <v>1317</v>
      </c>
      <c r="G160" s="237" t="s">
        <v>493</v>
      </c>
      <c r="H160" s="238">
        <v>230</v>
      </c>
      <c r="I160" s="239"/>
      <c r="J160" s="240">
        <f>ROUND(I160*H160,2)</f>
        <v>0</v>
      </c>
      <c r="K160" s="236" t="s">
        <v>144</v>
      </c>
      <c r="L160" s="45"/>
      <c r="M160" s="241" t="s">
        <v>1</v>
      </c>
      <c r="N160" s="242" t="s">
        <v>42</v>
      </c>
      <c r="O160" s="92"/>
      <c r="P160" s="243">
        <f>O160*H160</f>
        <v>0</v>
      </c>
      <c r="Q160" s="243">
        <v>0</v>
      </c>
      <c r="R160" s="243">
        <f>Q160*H160</f>
        <v>0</v>
      </c>
      <c r="S160" s="243">
        <v>0</v>
      </c>
      <c r="T160" s="24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5" t="s">
        <v>275</v>
      </c>
      <c r="AT160" s="245" t="s">
        <v>140</v>
      </c>
      <c r="AU160" s="245" t="s">
        <v>113</v>
      </c>
      <c r="AY160" s="18" t="s">
        <v>136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8" t="s">
        <v>113</v>
      </c>
      <c r="BK160" s="246">
        <f>ROUND(I160*H160,2)</f>
        <v>0</v>
      </c>
      <c r="BL160" s="18" t="s">
        <v>275</v>
      </c>
      <c r="BM160" s="245" t="s">
        <v>1318</v>
      </c>
    </row>
    <row r="161" s="2" customFormat="1" ht="24.15" customHeight="1">
      <c r="A161" s="39"/>
      <c r="B161" s="40"/>
      <c r="C161" s="264" t="s">
        <v>262</v>
      </c>
      <c r="D161" s="264" t="s">
        <v>209</v>
      </c>
      <c r="E161" s="265" t="s">
        <v>1319</v>
      </c>
      <c r="F161" s="266" t="s">
        <v>1320</v>
      </c>
      <c r="G161" s="267" t="s">
        <v>493</v>
      </c>
      <c r="H161" s="268">
        <v>264.5</v>
      </c>
      <c r="I161" s="269"/>
      <c r="J161" s="270">
        <f>ROUND(I161*H161,2)</f>
        <v>0</v>
      </c>
      <c r="K161" s="266" t="s">
        <v>144</v>
      </c>
      <c r="L161" s="271"/>
      <c r="M161" s="272" t="s">
        <v>1</v>
      </c>
      <c r="N161" s="273" t="s">
        <v>42</v>
      </c>
      <c r="O161" s="92"/>
      <c r="P161" s="243">
        <f>O161*H161</f>
        <v>0</v>
      </c>
      <c r="Q161" s="243">
        <v>0.00017000000000000001</v>
      </c>
      <c r="R161" s="243">
        <f>Q161*H161</f>
        <v>0.044965000000000005</v>
      </c>
      <c r="S161" s="243">
        <v>0</v>
      </c>
      <c r="T161" s="244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5" t="s">
        <v>362</v>
      </c>
      <c r="AT161" s="245" t="s">
        <v>209</v>
      </c>
      <c r="AU161" s="245" t="s">
        <v>113</v>
      </c>
      <c r="AY161" s="18" t="s">
        <v>136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8" t="s">
        <v>113</v>
      </c>
      <c r="BK161" s="246">
        <f>ROUND(I161*H161,2)</f>
        <v>0</v>
      </c>
      <c r="BL161" s="18" t="s">
        <v>275</v>
      </c>
      <c r="BM161" s="245" t="s">
        <v>1321</v>
      </c>
    </row>
    <row r="162" s="13" customFormat="1">
      <c r="A162" s="13"/>
      <c r="B162" s="252"/>
      <c r="C162" s="253"/>
      <c r="D162" s="254" t="s">
        <v>197</v>
      </c>
      <c r="E162" s="253"/>
      <c r="F162" s="256" t="s">
        <v>1322</v>
      </c>
      <c r="G162" s="253"/>
      <c r="H162" s="257">
        <v>264.5</v>
      </c>
      <c r="I162" s="258"/>
      <c r="J162" s="253"/>
      <c r="K162" s="253"/>
      <c r="L162" s="259"/>
      <c r="M162" s="260"/>
      <c r="N162" s="261"/>
      <c r="O162" s="261"/>
      <c r="P162" s="261"/>
      <c r="Q162" s="261"/>
      <c r="R162" s="261"/>
      <c r="S162" s="261"/>
      <c r="T162" s="26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3" t="s">
        <v>197</v>
      </c>
      <c r="AU162" s="263" t="s">
        <v>113</v>
      </c>
      <c r="AV162" s="13" t="s">
        <v>113</v>
      </c>
      <c r="AW162" s="13" t="s">
        <v>4</v>
      </c>
      <c r="AX162" s="13" t="s">
        <v>84</v>
      </c>
      <c r="AY162" s="263" t="s">
        <v>136</v>
      </c>
    </row>
    <row r="163" s="2" customFormat="1" ht="24.15" customHeight="1">
      <c r="A163" s="39"/>
      <c r="B163" s="40"/>
      <c r="C163" s="234" t="s">
        <v>266</v>
      </c>
      <c r="D163" s="234" t="s">
        <v>140</v>
      </c>
      <c r="E163" s="235" t="s">
        <v>1323</v>
      </c>
      <c r="F163" s="236" t="s">
        <v>1324</v>
      </c>
      <c r="G163" s="237" t="s">
        <v>493</v>
      </c>
      <c r="H163" s="238">
        <v>35</v>
      </c>
      <c r="I163" s="239"/>
      <c r="J163" s="240">
        <f>ROUND(I163*H163,2)</f>
        <v>0</v>
      </c>
      <c r="K163" s="236" t="s">
        <v>144</v>
      </c>
      <c r="L163" s="45"/>
      <c r="M163" s="241" t="s">
        <v>1</v>
      </c>
      <c r="N163" s="242" t="s">
        <v>42</v>
      </c>
      <c r="O163" s="92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5" t="s">
        <v>275</v>
      </c>
      <c r="AT163" s="245" t="s">
        <v>140</v>
      </c>
      <c r="AU163" s="245" t="s">
        <v>113</v>
      </c>
      <c r="AY163" s="18" t="s">
        <v>136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8" t="s">
        <v>113</v>
      </c>
      <c r="BK163" s="246">
        <f>ROUND(I163*H163,2)</f>
        <v>0</v>
      </c>
      <c r="BL163" s="18" t="s">
        <v>275</v>
      </c>
      <c r="BM163" s="245" t="s">
        <v>1325</v>
      </c>
    </row>
    <row r="164" s="2" customFormat="1" ht="24.15" customHeight="1">
      <c r="A164" s="39"/>
      <c r="B164" s="40"/>
      <c r="C164" s="264" t="s">
        <v>270</v>
      </c>
      <c r="D164" s="264" t="s">
        <v>209</v>
      </c>
      <c r="E164" s="265" t="s">
        <v>1326</v>
      </c>
      <c r="F164" s="266" t="s">
        <v>1327</v>
      </c>
      <c r="G164" s="267" t="s">
        <v>493</v>
      </c>
      <c r="H164" s="268">
        <v>40.25</v>
      </c>
      <c r="I164" s="269"/>
      <c r="J164" s="270">
        <f>ROUND(I164*H164,2)</f>
        <v>0</v>
      </c>
      <c r="K164" s="266" t="s">
        <v>144</v>
      </c>
      <c r="L164" s="271"/>
      <c r="M164" s="272" t="s">
        <v>1</v>
      </c>
      <c r="N164" s="273" t="s">
        <v>42</v>
      </c>
      <c r="O164" s="92"/>
      <c r="P164" s="243">
        <f>O164*H164</f>
        <v>0</v>
      </c>
      <c r="Q164" s="243">
        <v>0.00052999999999999998</v>
      </c>
      <c r="R164" s="243">
        <f>Q164*H164</f>
        <v>0.021332500000000001</v>
      </c>
      <c r="S164" s="243">
        <v>0</v>
      </c>
      <c r="T164" s="24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5" t="s">
        <v>362</v>
      </c>
      <c r="AT164" s="245" t="s">
        <v>209</v>
      </c>
      <c r="AU164" s="245" t="s">
        <v>113</v>
      </c>
      <c r="AY164" s="18" t="s">
        <v>136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8" t="s">
        <v>113</v>
      </c>
      <c r="BK164" s="246">
        <f>ROUND(I164*H164,2)</f>
        <v>0</v>
      </c>
      <c r="BL164" s="18" t="s">
        <v>275</v>
      </c>
      <c r="BM164" s="245" t="s">
        <v>1328</v>
      </c>
    </row>
    <row r="165" s="13" customFormat="1">
      <c r="A165" s="13"/>
      <c r="B165" s="252"/>
      <c r="C165" s="253"/>
      <c r="D165" s="254" t="s">
        <v>197</v>
      </c>
      <c r="E165" s="253"/>
      <c r="F165" s="256" t="s">
        <v>1329</v>
      </c>
      <c r="G165" s="253"/>
      <c r="H165" s="257">
        <v>40.25</v>
      </c>
      <c r="I165" s="258"/>
      <c r="J165" s="253"/>
      <c r="K165" s="253"/>
      <c r="L165" s="259"/>
      <c r="M165" s="260"/>
      <c r="N165" s="261"/>
      <c r="O165" s="261"/>
      <c r="P165" s="261"/>
      <c r="Q165" s="261"/>
      <c r="R165" s="261"/>
      <c r="S165" s="261"/>
      <c r="T165" s="26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3" t="s">
        <v>197</v>
      </c>
      <c r="AU165" s="263" t="s">
        <v>113</v>
      </c>
      <c r="AV165" s="13" t="s">
        <v>113</v>
      </c>
      <c r="AW165" s="13" t="s">
        <v>4</v>
      </c>
      <c r="AX165" s="13" t="s">
        <v>84</v>
      </c>
      <c r="AY165" s="263" t="s">
        <v>136</v>
      </c>
    </row>
    <row r="166" s="2" customFormat="1" ht="24.15" customHeight="1">
      <c r="A166" s="39"/>
      <c r="B166" s="40"/>
      <c r="C166" s="234" t="s">
        <v>275</v>
      </c>
      <c r="D166" s="234" t="s">
        <v>140</v>
      </c>
      <c r="E166" s="235" t="s">
        <v>1330</v>
      </c>
      <c r="F166" s="236" t="s">
        <v>1331</v>
      </c>
      <c r="G166" s="237" t="s">
        <v>300</v>
      </c>
      <c r="H166" s="238">
        <v>1</v>
      </c>
      <c r="I166" s="239"/>
      <c r="J166" s="240">
        <f>ROUND(I166*H166,2)</f>
        <v>0</v>
      </c>
      <c r="K166" s="236" t="s">
        <v>144</v>
      </c>
      <c r="L166" s="45"/>
      <c r="M166" s="241" t="s">
        <v>1</v>
      </c>
      <c r="N166" s="242" t="s">
        <v>42</v>
      </c>
      <c r="O166" s="92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5" t="s">
        <v>275</v>
      </c>
      <c r="AT166" s="245" t="s">
        <v>140</v>
      </c>
      <c r="AU166" s="245" t="s">
        <v>113</v>
      </c>
      <c r="AY166" s="18" t="s">
        <v>136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8" t="s">
        <v>113</v>
      </c>
      <c r="BK166" s="246">
        <f>ROUND(I166*H166,2)</f>
        <v>0</v>
      </c>
      <c r="BL166" s="18" t="s">
        <v>275</v>
      </c>
      <c r="BM166" s="245" t="s">
        <v>1332</v>
      </c>
    </row>
    <row r="167" s="2" customFormat="1" ht="66.75" customHeight="1">
      <c r="A167" s="39"/>
      <c r="B167" s="40"/>
      <c r="C167" s="264" t="s">
        <v>281</v>
      </c>
      <c r="D167" s="264" t="s">
        <v>209</v>
      </c>
      <c r="E167" s="265" t="s">
        <v>1333</v>
      </c>
      <c r="F167" s="266" t="s">
        <v>1334</v>
      </c>
      <c r="G167" s="267" t="s">
        <v>300</v>
      </c>
      <c r="H167" s="268">
        <v>1</v>
      </c>
      <c r="I167" s="269"/>
      <c r="J167" s="270">
        <f>ROUND(I167*H167,2)</f>
        <v>0</v>
      </c>
      <c r="K167" s="266" t="s">
        <v>144</v>
      </c>
      <c r="L167" s="271"/>
      <c r="M167" s="272" t="s">
        <v>1</v>
      </c>
      <c r="N167" s="273" t="s">
        <v>42</v>
      </c>
      <c r="O167" s="92"/>
      <c r="P167" s="243">
        <f>O167*H167</f>
        <v>0</v>
      </c>
      <c r="Q167" s="243">
        <v>0.034000000000000002</v>
      </c>
      <c r="R167" s="243">
        <f>Q167*H167</f>
        <v>0.034000000000000002</v>
      </c>
      <c r="S167" s="243">
        <v>0</v>
      </c>
      <c r="T167" s="244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5" t="s">
        <v>362</v>
      </c>
      <c r="AT167" s="245" t="s">
        <v>209</v>
      </c>
      <c r="AU167" s="245" t="s">
        <v>113</v>
      </c>
      <c r="AY167" s="18" t="s">
        <v>136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8" t="s">
        <v>113</v>
      </c>
      <c r="BK167" s="246">
        <f>ROUND(I167*H167,2)</f>
        <v>0</v>
      </c>
      <c r="BL167" s="18" t="s">
        <v>275</v>
      </c>
      <c r="BM167" s="245" t="s">
        <v>1335</v>
      </c>
    </row>
    <row r="168" s="2" customFormat="1" ht="24.15" customHeight="1">
      <c r="A168" s="39"/>
      <c r="B168" s="40"/>
      <c r="C168" s="234" t="s">
        <v>285</v>
      </c>
      <c r="D168" s="234" t="s">
        <v>140</v>
      </c>
      <c r="E168" s="235" t="s">
        <v>1336</v>
      </c>
      <c r="F168" s="236" t="s">
        <v>1337</v>
      </c>
      <c r="G168" s="237" t="s">
        <v>816</v>
      </c>
      <c r="H168" s="238">
        <v>1</v>
      </c>
      <c r="I168" s="239"/>
      <c r="J168" s="240">
        <f>ROUND(I168*H168,2)</f>
        <v>0</v>
      </c>
      <c r="K168" s="236" t="s">
        <v>811</v>
      </c>
      <c r="L168" s="45"/>
      <c r="M168" s="241" t="s">
        <v>1</v>
      </c>
      <c r="N168" s="242" t="s">
        <v>42</v>
      </c>
      <c r="O168" s="92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5" t="s">
        <v>275</v>
      </c>
      <c r="AT168" s="245" t="s">
        <v>140</v>
      </c>
      <c r="AU168" s="245" t="s">
        <v>113</v>
      </c>
      <c r="AY168" s="18" t="s">
        <v>136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8" t="s">
        <v>113</v>
      </c>
      <c r="BK168" s="246">
        <f>ROUND(I168*H168,2)</f>
        <v>0</v>
      </c>
      <c r="BL168" s="18" t="s">
        <v>275</v>
      </c>
      <c r="BM168" s="245" t="s">
        <v>113</v>
      </c>
    </row>
    <row r="169" s="2" customFormat="1" ht="16.5" customHeight="1">
      <c r="A169" s="39"/>
      <c r="B169" s="40"/>
      <c r="C169" s="234" t="s">
        <v>297</v>
      </c>
      <c r="D169" s="234" t="s">
        <v>140</v>
      </c>
      <c r="E169" s="235" t="s">
        <v>1338</v>
      </c>
      <c r="F169" s="236" t="s">
        <v>1339</v>
      </c>
      <c r="G169" s="237" t="s">
        <v>774</v>
      </c>
      <c r="H169" s="238">
        <v>8</v>
      </c>
      <c r="I169" s="239"/>
      <c r="J169" s="240">
        <f>ROUND(I169*H169,2)</f>
        <v>0</v>
      </c>
      <c r="K169" s="236" t="s">
        <v>811</v>
      </c>
      <c r="L169" s="45"/>
      <c r="M169" s="241" t="s">
        <v>1</v>
      </c>
      <c r="N169" s="242" t="s">
        <v>42</v>
      </c>
      <c r="O169" s="92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5" t="s">
        <v>275</v>
      </c>
      <c r="AT169" s="245" t="s">
        <v>140</v>
      </c>
      <c r="AU169" s="245" t="s">
        <v>113</v>
      </c>
      <c r="AY169" s="18" t="s">
        <v>136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8" t="s">
        <v>113</v>
      </c>
      <c r="BK169" s="246">
        <f>ROUND(I169*H169,2)</f>
        <v>0</v>
      </c>
      <c r="BL169" s="18" t="s">
        <v>275</v>
      </c>
      <c r="BM169" s="245" t="s">
        <v>139</v>
      </c>
    </row>
    <row r="170" s="2" customFormat="1" ht="16.5" customHeight="1">
      <c r="A170" s="39"/>
      <c r="B170" s="40"/>
      <c r="C170" s="234" t="s">
        <v>302</v>
      </c>
      <c r="D170" s="234" t="s">
        <v>140</v>
      </c>
      <c r="E170" s="235" t="s">
        <v>1340</v>
      </c>
      <c r="F170" s="236" t="s">
        <v>1341</v>
      </c>
      <c r="G170" s="237" t="s">
        <v>845</v>
      </c>
      <c r="H170" s="238">
        <v>2</v>
      </c>
      <c r="I170" s="239"/>
      <c r="J170" s="240">
        <f>ROUND(I170*H170,2)</f>
        <v>0</v>
      </c>
      <c r="K170" s="236" t="s">
        <v>811</v>
      </c>
      <c r="L170" s="45"/>
      <c r="M170" s="241" t="s">
        <v>1</v>
      </c>
      <c r="N170" s="242" t="s">
        <v>42</v>
      </c>
      <c r="O170" s="92"/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5" t="s">
        <v>275</v>
      </c>
      <c r="AT170" s="245" t="s">
        <v>140</v>
      </c>
      <c r="AU170" s="245" t="s">
        <v>113</v>
      </c>
      <c r="AY170" s="18" t="s">
        <v>136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8" t="s">
        <v>113</v>
      </c>
      <c r="BK170" s="246">
        <f>ROUND(I170*H170,2)</f>
        <v>0</v>
      </c>
      <c r="BL170" s="18" t="s">
        <v>275</v>
      </c>
      <c r="BM170" s="245" t="s">
        <v>152</v>
      </c>
    </row>
    <row r="171" s="2" customFormat="1">
      <c r="A171" s="39"/>
      <c r="B171" s="40"/>
      <c r="C171" s="41"/>
      <c r="D171" s="254" t="s">
        <v>1092</v>
      </c>
      <c r="E171" s="41"/>
      <c r="F171" s="306" t="s">
        <v>1342</v>
      </c>
      <c r="G171" s="41"/>
      <c r="H171" s="41"/>
      <c r="I171" s="202"/>
      <c r="J171" s="41"/>
      <c r="K171" s="41"/>
      <c r="L171" s="45"/>
      <c r="M171" s="307"/>
      <c r="N171" s="308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1092</v>
      </c>
      <c r="AU171" s="18" t="s">
        <v>113</v>
      </c>
    </row>
    <row r="172" s="2" customFormat="1" ht="24.15" customHeight="1">
      <c r="A172" s="39"/>
      <c r="B172" s="40"/>
      <c r="C172" s="234" t="s">
        <v>7</v>
      </c>
      <c r="D172" s="234" t="s">
        <v>140</v>
      </c>
      <c r="E172" s="235" t="s">
        <v>1343</v>
      </c>
      <c r="F172" s="236" t="s">
        <v>1344</v>
      </c>
      <c r="G172" s="237" t="s">
        <v>300</v>
      </c>
      <c r="H172" s="238">
        <v>3</v>
      </c>
      <c r="I172" s="239"/>
      <c r="J172" s="240">
        <f>ROUND(I172*H172,2)</f>
        <v>0</v>
      </c>
      <c r="K172" s="236" t="s">
        <v>144</v>
      </c>
      <c r="L172" s="45"/>
      <c r="M172" s="241" t="s">
        <v>1</v>
      </c>
      <c r="N172" s="242" t="s">
        <v>42</v>
      </c>
      <c r="O172" s="92"/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5" t="s">
        <v>275</v>
      </c>
      <c r="AT172" s="245" t="s">
        <v>140</v>
      </c>
      <c r="AU172" s="245" t="s">
        <v>113</v>
      </c>
      <c r="AY172" s="18" t="s">
        <v>136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8" t="s">
        <v>113</v>
      </c>
      <c r="BK172" s="246">
        <f>ROUND(I172*H172,2)</f>
        <v>0</v>
      </c>
      <c r="BL172" s="18" t="s">
        <v>275</v>
      </c>
      <c r="BM172" s="245" t="s">
        <v>212</v>
      </c>
    </row>
    <row r="173" s="2" customFormat="1">
      <c r="A173" s="39"/>
      <c r="B173" s="40"/>
      <c r="C173" s="41"/>
      <c r="D173" s="254" t="s">
        <v>1092</v>
      </c>
      <c r="E173" s="41"/>
      <c r="F173" s="306" t="s">
        <v>1342</v>
      </c>
      <c r="G173" s="41"/>
      <c r="H173" s="41"/>
      <c r="I173" s="202"/>
      <c r="J173" s="41"/>
      <c r="K173" s="41"/>
      <c r="L173" s="45"/>
      <c r="M173" s="307"/>
      <c r="N173" s="308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1092</v>
      </c>
      <c r="AU173" s="18" t="s">
        <v>113</v>
      </c>
    </row>
    <row r="174" s="2" customFormat="1" ht="24.15" customHeight="1">
      <c r="A174" s="39"/>
      <c r="B174" s="40"/>
      <c r="C174" s="264" t="s">
        <v>311</v>
      </c>
      <c r="D174" s="264" t="s">
        <v>209</v>
      </c>
      <c r="E174" s="265" t="s">
        <v>1345</v>
      </c>
      <c r="F174" s="266" t="s">
        <v>1346</v>
      </c>
      <c r="G174" s="267" t="s">
        <v>300</v>
      </c>
      <c r="H174" s="268">
        <v>3</v>
      </c>
      <c r="I174" s="269"/>
      <c r="J174" s="270">
        <f>ROUND(I174*H174,2)</f>
        <v>0</v>
      </c>
      <c r="K174" s="266" t="s">
        <v>144</v>
      </c>
      <c r="L174" s="271"/>
      <c r="M174" s="272" t="s">
        <v>1</v>
      </c>
      <c r="N174" s="273" t="s">
        <v>42</v>
      </c>
      <c r="O174" s="92"/>
      <c r="P174" s="243">
        <f>O174*H174</f>
        <v>0</v>
      </c>
      <c r="Q174" s="243">
        <v>5.0000000000000002E-05</v>
      </c>
      <c r="R174" s="243">
        <f>Q174*H174</f>
        <v>0.00015000000000000001</v>
      </c>
      <c r="S174" s="243">
        <v>0</v>
      </c>
      <c r="T174" s="24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5" t="s">
        <v>362</v>
      </c>
      <c r="AT174" s="245" t="s">
        <v>209</v>
      </c>
      <c r="AU174" s="245" t="s">
        <v>113</v>
      </c>
      <c r="AY174" s="18" t="s">
        <v>136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8" t="s">
        <v>113</v>
      </c>
      <c r="BK174" s="246">
        <f>ROUND(I174*H174,2)</f>
        <v>0</v>
      </c>
      <c r="BL174" s="18" t="s">
        <v>275</v>
      </c>
      <c r="BM174" s="245" t="s">
        <v>1347</v>
      </c>
    </row>
    <row r="175" s="2" customFormat="1">
      <c r="A175" s="39"/>
      <c r="B175" s="40"/>
      <c r="C175" s="41"/>
      <c r="D175" s="254" t="s">
        <v>1092</v>
      </c>
      <c r="E175" s="41"/>
      <c r="F175" s="306" t="s">
        <v>1342</v>
      </c>
      <c r="G175" s="41"/>
      <c r="H175" s="41"/>
      <c r="I175" s="202"/>
      <c r="J175" s="41"/>
      <c r="K175" s="41"/>
      <c r="L175" s="45"/>
      <c r="M175" s="307"/>
      <c r="N175" s="308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1092</v>
      </c>
      <c r="AU175" s="18" t="s">
        <v>113</v>
      </c>
    </row>
    <row r="176" s="2" customFormat="1" ht="24.15" customHeight="1">
      <c r="A176" s="39"/>
      <c r="B176" s="40"/>
      <c r="C176" s="234" t="s">
        <v>316</v>
      </c>
      <c r="D176" s="234" t="s">
        <v>140</v>
      </c>
      <c r="E176" s="235" t="s">
        <v>1348</v>
      </c>
      <c r="F176" s="236" t="s">
        <v>1349</v>
      </c>
      <c r="G176" s="237" t="s">
        <v>300</v>
      </c>
      <c r="H176" s="238">
        <v>9</v>
      </c>
      <c r="I176" s="239"/>
      <c r="J176" s="240">
        <f>ROUND(I176*H176,2)</f>
        <v>0</v>
      </c>
      <c r="K176" s="236" t="s">
        <v>144</v>
      </c>
      <c r="L176" s="45"/>
      <c r="M176" s="241" t="s">
        <v>1</v>
      </c>
      <c r="N176" s="242" t="s">
        <v>42</v>
      </c>
      <c r="O176" s="92"/>
      <c r="P176" s="243">
        <f>O176*H176</f>
        <v>0</v>
      </c>
      <c r="Q176" s="243">
        <v>0</v>
      </c>
      <c r="R176" s="243">
        <f>Q176*H176</f>
        <v>0</v>
      </c>
      <c r="S176" s="243">
        <v>0</v>
      </c>
      <c r="T176" s="24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5" t="s">
        <v>275</v>
      </c>
      <c r="AT176" s="245" t="s">
        <v>140</v>
      </c>
      <c r="AU176" s="245" t="s">
        <v>113</v>
      </c>
      <c r="AY176" s="18" t="s">
        <v>136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8" t="s">
        <v>113</v>
      </c>
      <c r="BK176" s="246">
        <f>ROUND(I176*H176,2)</f>
        <v>0</v>
      </c>
      <c r="BL176" s="18" t="s">
        <v>275</v>
      </c>
      <c r="BM176" s="245" t="s">
        <v>1350</v>
      </c>
    </row>
    <row r="177" s="2" customFormat="1">
      <c r="A177" s="39"/>
      <c r="B177" s="40"/>
      <c r="C177" s="41"/>
      <c r="D177" s="254" t="s">
        <v>1092</v>
      </c>
      <c r="E177" s="41"/>
      <c r="F177" s="306" t="s">
        <v>1342</v>
      </c>
      <c r="G177" s="41"/>
      <c r="H177" s="41"/>
      <c r="I177" s="202"/>
      <c r="J177" s="41"/>
      <c r="K177" s="41"/>
      <c r="L177" s="45"/>
      <c r="M177" s="307"/>
      <c r="N177" s="308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1092</v>
      </c>
      <c r="AU177" s="18" t="s">
        <v>113</v>
      </c>
    </row>
    <row r="178" s="2" customFormat="1" ht="24.15" customHeight="1">
      <c r="A178" s="39"/>
      <c r="B178" s="40"/>
      <c r="C178" s="264" t="s">
        <v>321</v>
      </c>
      <c r="D178" s="264" t="s">
        <v>209</v>
      </c>
      <c r="E178" s="265" t="s">
        <v>1351</v>
      </c>
      <c r="F178" s="266" t="s">
        <v>1352</v>
      </c>
      <c r="G178" s="267" t="s">
        <v>300</v>
      </c>
      <c r="H178" s="268">
        <v>9</v>
      </c>
      <c r="I178" s="269"/>
      <c r="J178" s="270">
        <f>ROUND(I178*H178,2)</f>
        <v>0</v>
      </c>
      <c r="K178" s="266" t="s">
        <v>144</v>
      </c>
      <c r="L178" s="271"/>
      <c r="M178" s="272" t="s">
        <v>1</v>
      </c>
      <c r="N178" s="273" t="s">
        <v>42</v>
      </c>
      <c r="O178" s="92"/>
      <c r="P178" s="243">
        <f>O178*H178</f>
        <v>0</v>
      </c>
      <c r="Q178" s="243">
        <v>3.0000000000000001E-05</v>
      </c>
      <c r="R178" s="243">
        <f>Q178*H178</f>
        <v>0.00027</v>
      </c>
      <c r="S178" s="243">
        <v>0</v>
      </c>
      <c r="T178" s="24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5" t="s">
        <v>362</v>
      </c>
      <c r="AT178" s="245" t="s">
        <v>209</v>
      </c>
      <c r="AU178" s="245" t="s">
        <v>113</v>
      </c>
      <c r="AY178" s="18" t="s">
        <v>136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8" t="s">
        <v>113</v>
      </c>
      <c r="BK178" s="246">
        <f>ROUND(I178*H178,2)</f>
        <v>0</v>
      </c>
      <c r="BL178" s="18" t="s">
        <v>275</v>
      </c>
      <c r="BM178" s="245" t="s">
        <v>1353</v>
      </c>
    </row>
    <row r="179" s="2" customFormat="1">
      <c r="A179" s="39"/>
      <c r="B179" s="40"/>
      <c r="C179" s="41"/>
      <c r="D179" s="254" t="s">
        <v>1092</v>
      </c>
      <c r="E179" s="41"/>
      <c r="F179" s="306" t="s">
        <v>1342</v>
      </c>
      <c r="G179" s="41"/>
      <c r="H179" s="41"/>
      <c r="I179" s="202"/>
      <c r="J179" s="41"/>
      <c r="K179" s="41"/>
      <c r="L179" s="45"/>
      <c r="M179" s="307"/>
      <c r="N179" s="308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1092</v>
      </c>
      <c r="AU179" s="18" t="s">
        <v>113</v>
      </c>
    </row>
    <row r="180" s="2" customFormat="1" ht="24.15" customHeight="1">
      <c r="A180" s="39"/>
      <c r="B180" s="40"/>
      <c r="C180" s="234" t="s">
        <v>326</v>
      </c>
      <c r="D180" s="234" t="s">
        <v>140</v>
      </c>
      <c r="E180" s="235" t="s">
        <v>1354</v>
      </c>
      <c r="F180" s="236" t="s">
        <v>1355</v>
      </c>
      <c r="G180" s="237" t="s">
        <v>300</v>
      </c>
      <c r="H180" s="238">
        <v>2</v>
      </c>
      <c r="I180" s="239"/>
      <c r="J180" s="240">
        <f>ROUND(I180*H180,2)</f>
        <v>0</v>
      </c>
      <c r="K180" s="236" t="s">
        <v>144</v>
      </c>
      <c r="L180" s="45"/>
      <c r="M180" s="241" t="s">
        <v>1</v>
      </c>
      <c r="N180" s="242" t="s">
        <v>42</v>
      </c>
      <c r="O180" s="92"/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275</v>
      </c>
      <c r="AT180" s="245" t="s">
        <v>140</v>
      </c>
      <c r="AU180" s="245" t="s">
        <v>113</v>
      </c>
      <c r="AY180" s="18" t="s">
        <v>136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113</v>
      </c>
      <c r="BK180" s="246">
        <f>ROUND(I180*H180,2)</f>
        <v>0</v>
      </c>
      <c r="BL180" s="18" t="s">
        <v>275</v>
      </c>
      <c r="BM180" s="245" t="s">
        <v>1356</v>
      </c>
    </row>
    <row r="181" s="2" customFormat="1" ht="16.5" customHeight="1">
      <c r="A181" s="39"/>
      <c r="B181" s="40"/>
      <c r="C181" s="264" t="s">
        <v>331</v>
      </c>
      <c r="D181" s="264" t="s">
        <v>209</v>
      </c>
      <c r="E181" s="265" t="s">
        <v>1357</v>
      </c>
      <c r="F181" s="266" t="s">
        <v>1358</v>
      </c>
      <c r="G181" s="267" t="s">
        <v>300</v>
      </c>
      <c r="H181" s="268">
        <v>2</v>
      </c>
      <c r="I181" s="269"/>
      <c r="J181" s="270">
        <f>ROUND(I181*H181,2)</f>
        <v>0</v>
      </c>
      <c r="K181" s="266" t="s">
        <v>1185</v>
      </c>
      <c r="L181" s="271"/>
      <c r="M181" s="272" t="s">
        <v>1</v>
      </c>
      <c r="N181" s="273" t="s">
        <v>42</v>
      </c>
      <c r="O181" s="92"/>
      <c r="P181" s="243">
        <f>O181*H181</f>
        <v>0</v>
      </c>
      <c r="Q181" s="243">
        <v>0.00055999999999999995</v>
      </c>
      <c r="R181" s="243">
        <f>Q181*H181</f>
        <v>0.0011199999999999999</v>
      </c>
      <c r="S181" s="243">
        <v>0</v>
      </c>
      <c r="T181" s="24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5" t="s">
        <v>362</v>
      </c>
      <c r="AT181" s="245" t="s">
        <v>209</v>
      </c>
      <c r="AU181" s="245" t="s">
        <v>113</v>
      </c>
      <c r="AY181" s="18" t="s">
        <v>136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8" t="s">
        <v>113</v>
      </c>
      <c r="BK181" s="246">
        <f>ROUND(I181*H181,2)</f>
        <v>0</v>
      </c>
      <c r="BL181" s="18" t="s">
        <v>275</v>
      </c>
      <c r="BM181" s="245" t="s">
        <v>1359</v>
      </c>
    </row>
    <row r="182" s="2" customFormat="1" ht="33" customHeight="1">
      <c r="A182" s="39"/>
      <c r="B182" s="40"/>
      <c r="C182" s="234" t="s">
        <v>336</v>
      </c>
      <c r="D182" s="234" t="s">
        <v>140</v>
      </c>
      <c r="E182" s="235" t="s">
        <v>1360</v>
      </c>
      <c r="F182" s="236" t="s">
        <v>1361</v>
      </c>
      <c r="G182" s="237" t="s">
        <v>816</v>
      </c>
      <c r="H182" s="238">
        <v>1</v>
      </c>
      <c r="I182" s="239"/>
      <c r="J182" s="240">
        <f>ROUND(I182*H182,2)</f>
        <v>0</v>
      </c>
      <c r="K182" s="236" t="s">
        <v>811</v>
      </c>
      <c r="L182" s="45"/>
      <c r="M182" s="241" t="s">
        <v>1</v>
      </c>
      <c r="N182" s="242" t="s">
        <v>42</v>
      </c>
      <c r="O182" s="92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5" t="s">
        <v>275</v>
      </c>
      <c r="AT182" s="245" t="s">
        <v>140</v>
      </c>
      <c r="AU182" s="245" t="s">
        <v>113</v>
      </c>
      <c r="AY182" s="18" t="s">
        <v>136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8" t="s">
        <v>113</v>
      </c>
      <c r="BK182" s="246">
        <f>ROUND(I182*H182,2)</f>
        <v>0</v>
      </c>
      <c r="BL182" s="18" t="s">
        <v>275</v>
      </c>
      <c r="BM182" s="245" t="s">
        <v>266</v>
      </c>
    </row>
    <row r="183" s="2" customFormat="1" ht="21.75" customHeight="1">
      <c r="A183" s="39"/>
      <c r="B183" s="40"/>
      <c r="C183" s="234" t="s">
        <v>341</v>
      </c>
      <c r="D183" s="234" t="s">
        <v>140</v>
      </c>
      <c r="E183" s="235" t="s">
        <v>1362</v>
      </c>
      <c r="F183" s="236" t="s">
        <v>1363</v>
      </c>
      <c r="G183" s="237" t="s">
        <v>816</v>
      </c>
      <c r="H183" s="238">
        <v>1</v>
      </c>
      <c r="I183" s="239"/>
      <c r="J183" s="240">
        <f>ROUND(I183*H183,2)</f>
        <v>0</v>
      </c>
      <c r="K183" s="236" t="s">
        <v>811</v>
      </c>
      <c r="L183" s="45"/>
      <c r="M183" s="241" t="s">
        <v>1</v>
      </c>
      <c r="N183" s="242" t="s">
        <v>42</v>
      </c>
      <c r="O183" s="92"/>
      <c r="P183" s="243">
        <f>O183*H183</f>
        <v>0</v>
      </c>
      <c r="Q183" s="243">
        <v>0</v>
      </c>
      <c r="R183" s="243">
        <f>Q183*H183</f>
        <v>0</v>
      </c>
      <c r="S183" s="243">
        <v>0</v>
      </c>
      <c r="T183" s="244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5" t="s">
        <v>275</v>
      </c>
      <c r="AT183" s="245" t="s">
        <v>140</v>
      </c>
      <c r="AU183" s="245" t="s">
        <v>113</v>
      </c>
      <c r="AY183" s="18" t="s">
        <v>136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8" t="s">
        <v>113</v>
      </c>
      <c r="BK183" s="246">
        <f>ROUND(I183*H183,2)</f>
        <v>0</v>
      </c>
      <c r="BL183" s="18" t="s">
        <v>275</v>
      </c>
      <c r="BM183" s="245" t="s">
        <v>275</v>
      </c>
    </row>
    <row r="184" s="2" customFormat="1" ht="16.5" customHeight="1">
      <c r="A184" s="39"/>
      <c r="B184" s="40"/>
      <c r="C184" s="234" t="s">
        <v>348</v>
      </c>
      <c r="D184" s="234" t="s">
        <v>140</v>
      </c>
      <c r="E184" s="235" t="s">
        <v>1364</v>
      </c>
      <c r="F184" s="236" t="s">
        <v>1365</v>
      </c>
      <c r="G184" s="237" t="s">
        <v>300</v>
      </c>
      <c r="H184" s="238">
        <v>1</v>
      </c>
      <c r="I184" s="239"/>
      <c r="J184" s="240">
        <f>ROUND(I184*H184,2)</f>
        <v>0</v>
      </c>
      <c r="K184" s="236" t="s">
        <v>811</v>
      </c>
      <c r="L184" s="45"/>
      <c r="M184" s="241" t="s">
        <v>1</v>
      </c>
      <c r="N184" s="242" t="s">
        <v>42</v>
      </c>
      <c r="O184" s="92"/>
      <c r="P184" s="243">
        <f>O184*H184</f>
        <v>0</v>
      </c>
      <c r="Q184" s="243">
        <v>0</v>
      </c>
      <c r="R184" s="243">
        <f>Q184*H184</f>
        <v>0</v>
      </c>
      <c r="S184" s="243">
        <v>0</v>
      </c>
      <c r="T184" s="24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5" t="s">
        <v>275</v>
      </c>
      <c r="AT184" s="245" t="s">
        <v>140</v>
      </c>
      <c r="AU184" s="245" t="s">
        <v>113</v>
      </c>
      <c r="AY184" s="18" t="s">
        <v>136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8" t="s">
        <v>113</v>
      </c>
      <c r="BK184" s="246">
        <f>ROUND(I184*H184,2)</f>
        <v>0</v>
      </c>
      <c r="BL184" s="18" t="s">
        <v>275</v>
      </c>
      <c r="BM184" s="245" t="s">
        <v>285</v>
      </c>
    </row>
    <row r="185" s="2" customFormat="1" ht="16.5" customHeight="1">
      <c r="A185" s="39"/>
      <c r="B185" s="40"/>
      <c r="C185" s="234" t="s">
        <v>353</v>
      </c>
      <c r="D185" s="234" t="s">
        <v>140</v>
      </c>
      <c r="E185" s="235" t="s">
        <v>1366</v>
      </c>
      <c r="F185" s="236" t="s">
        <v>1367</v>
      </c>
      <c r="G185" s="237" t="s">
        <v>816</v>
      </c>
      <c r="H185" s="238">
        <v>2</v>
      </c>
      <c r="I185" s="239"/>
      <c r="J185" s="240">
        <f>ROUND(I185*H185,2)</f>
        <v>0</v>
      </c>
      <c r="K185" s="236" t="s">
        <v>811</v>
      </c>
      <c r="L185" s="45"/>
      <c r="M185" s="241" t="s">
        <v>1</v>
      </c>
      <c r="N185" s="242" t="s">
        <v>42</v>
      </c>
      <c r="O185" s="92"/>
      <c r="P185" s="243">
        <f>O185*H185</f>
        <v>0</v>
      </c>
      <c r="Q185" s="243">
        <v>0</v>
      </c>
      <c r="R185" s="243">
        <f>Q185*H185</f>
        <v>0</v>
      </c>
      <c r="S185" s="243">
        <v>0</v>
      </c>
      <c r="T185" s="24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5" t="s">
        <v>275</v>
      </c>
      <c r="AT185" s="245" t="s">
        <v>140</v>
      </c>
      <c r="AU185" s="245" t="s">
        <v>113</v>
      </c>
      <c r="AY185" s="18" t="s">
        <v>136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8" t="s">
        <v>113</v>
      </c>
      <c r="BK185" s="246">
        <f>ROUND(I185*H185,2)</f>
        <v>0</v>
      </c>
      <c r="BL185" s="18" t="s">
        <v>275</v>
      </c>
      <c r="BM185" s="245" t="s">
        <v>302</v>
      </c>
    </row>
    <row r="186" s="2" customFormat="1" ht="33" customHeight="1">
      <c r="A186" s="39"/>
      <c r="B186" s="40"/>
      <c r="C186" s="234" t="s">
        <v>357</v>
      </c>
      <c r="D186" s="234" t="s">
        <v>140</v>
      </c>
      <c r="E186" s="235" t="s">
        <v>1368</v>
      </c>
      <c r="F186" s="236" t="s">
        <v>1369</v>
      </c>
      <c r="G186" s="237" t="s">
        <v>300</v>
      </c>
      <c r="H186" s="238">
        <v>1</v>
      </c>
      <c r="I186" s="239"/>
      <c r="J186" s="240">
        <f>ROUND(I186*H186,2)</f>
        <v>0</v>
      </c>
      <c r="K186" s="236" t="s">
        <v>144</v>
      </c>
      <c r="L186" s="45"/>
      <c r="M186" s="241" t="s">
        <v>1</v>
      </c>
      <c r="N186" s="242" t="s">
        <v>42</v>
      </c>
      <c r="O186" s="92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5" t="s">
        <v>275</v>
      </c>
      <c r="AT186" s="245" t="s">
        <v>140</v>
      </c>
      <c r="AU186" s="245" t="s">
        <v>113</v>
      </c>
      <c r="AY186" s="18" t="s">
        <v>136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8" t="s">
        <v>113</v>
      </c>
      <c r="BK186" s="246">
        <f>ROUND(I186*H186,2)</f>
        <v>0</v>
      </c>
      <c r="BL186" s="18" t="s">
        <v>275</v>
      </c>
      <c r="BM186" s="245" t="s">
        <v>1370</v>
      </c>
    </row>
    <row r="187" s="2" customFormat="1" ht="16.5" customHeight="1">
      <c r="A187" s="39"/>
      <c r="B187" s="40"/>
      <c r="C187" s="264" t="s">
        <v>362</v>
      </c>
      <c r="D187" s="264" t="s">
        <v>209</v>
      </c>
      <c r="E187" s="265" t="s">
        <v>1371</v>
      </c>
      <c r="F187" s="266" t="s">
        <v>1372</v>
      </c>
      <c r="G187" s="267" t="s">
        <v>300</v>
      </c>
      <c r="H187" s="268">
        <v>1</v>
      </c>
      <c r="I187" s="269"/>
      <c r="J187" s="270">
        <f>ROUND(I187*H187,2)</f>
        <v>0</v>
      </c>
      <c r="K187" s="266" t="s">
        <v>1185</v>
      </c>
      <c r="L187" s="271"/>
      <c r="M187" s="272" t="s">
        <v>1</v>
      </c>
      <c r="N187" s="273" t="s">
        <v>42</v>
      </c>
      <c r="O187" s="92"/>
      <c r="P187" s="243">
        <f>O187*H187</f>
        <v>0</v>
      </c>
      <c r="Q187" s="243">
        <v>0</v>
      </c>
      <c r="R187" s="243">
        <f>Q187*H187</f>
        <v>0</v>
      </c>
      <c r="S187" s="243">
        <v>0</v>
      </c>
      <c r="T187" s="24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5" t="s">
        <v>362</v>
      </c>
      <c r="AT187" s="245" t="s">
        <v>209</v>
      </c>
      <c r="AU187" s="245" t="s">
        <v>113</v>
      </c>
      <c r="AY187" s="18" t="s">
        <v>136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8" t="s">
        <v>113</v>
      </c>
      <c r="BK187" s="246">
        <f>ROUND(I187*H187,2)</f>
        <v>0</v>
      </c>
      <c r="BL187" s="18" t="s">
        <v>275</v>
      </c>
      <c r="BM187" s="245" t="s">
        <v>1373</v>
      </c>
    </row>
    <row r="188" s="2" customFormat="1" ht="24.15" customHeight="1">
      <c r="A188" s="39"/>
      <c r="B188" s="40"/>
      <c r="C188" s="234" t="s">
        <v>366</v>
      </c>
      <c r="D188" s="234" t="s">
        <v>140</v>
      </c>
      <c r="E188" s="235" t="s">
        <v>1374</v>
      </c>
      <c r="F188" s="236" t="s">
        <v>1375</v>
      </c>
      <c r="G188" s="237" t="s">
        <v>300</v>
      </c>
      <c r="H188" s="238">
        <v>1</v>
      </c>
      <c r="I188" s="239"/>
      <c r="J188" s="240">
        <f>ROUND(I188*H188,2)</f>
        <v>0</v>
      </c>
      <c r="K188" s="236" t="s">
        <v>144</v>
      </c>
      <c r="L188" s="45"/>
      <c r="M188" s="241" t="s">
        <v>1</v>
      </c>
      <c r="N188" s="242" t="s">
        <v>42</v>
      </c>
      <c r="O188" s="92"/>
      <c r="P188" s="243">
        <f>O188*H188</f>
        <v>0</v>
      </c>
      <c r="Q188" s="243">
        <v>0</v>
      </c>
      <c r="R188" s="243">
        <f>Q188*H188</f>
        <v>0</v>
      </c>
      <c r="S188" s="243">
        <v>0</v>
      </c>
      <c r="T188" s="24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5" t="s">
        <v>275</v>
      </c>
      <c r="AT188" s="245" t="s">
        <v>140</v>
      </c>
      <c r="AU188" s="245" t="s">
        <v>113</v>
      </c>
      <c r="AY188" s="18" t="s">
        <v>136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8" t="s">
        <v>113</v>
      </c>
      <c r="BK188" s="246">
        <f>ROUND(I188*H188,2)</f>
        <v>0</v>
      </c>
      <c r="BL188" s="18" t="s">
        <v>275</v>
      </c>
      <c r="BM188" s="245" t="s">
        <v>1376</v>
      </c>
    </row>
    <row r="189" s="2" customFormat="1" ht="24.15" customHeight="1">
      <c r="A189" s="39"/>
      <c r="B189" s="40"/>
      <c r="C189" s="234" t="s">
        <v>372</v>
      </c>
      <c r="D189" s="234" t="s">
        <v>140</v>
      </c>
      <c r="E189" s="235" t="s">
        <v>1377</v>
      </c>
      <c r="F189" s="236" t="s">
        <v>1378</v>
      </c>
      <c r="G189" s="237" t="s">
        <v>816</v>
      </c>
      <c r="H189" s="238">
        <v>1</v>
      </c>
      <c r="I189" s="239"/>
      <c r="J189" s="240">
        <f>ROUND(I189*H189,2)</f>
        <v>0</v>
      </c>
      <c r="K189" s="236" t="s">
        <v>811</v>
      </c>
      <c r="L189" s="45"/>
      <c r="M189" s="241" t="s">
        <v>1</v>
      </c>
      <c r="N189" s="242" t="s">
        <v>42</v>
      </c>
      <c r="O189" s="92"/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5" t="s">
        <v>275</v>
      </c>
      <c r="AT189" s="245" t="s">
        <v>140</v>
      </c>
      <c r="AU189" s="245" t="s">
        <v>113</v>
      </c>
      <c r="AY189" s="18" t="s">
        <v>136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8" t="s">
        <v>113</v>
      </c>
      <c r="BK189" s="246">
        <f>ROUND(I189*H189,2)</f>
        <v>0</v>
      </c>
      <c r="BL189" s="18" t="s">
        <v>275</v>
      </c>
      <c r="BM189" s="245" t="s">
        <v>321</v>
      </c>
    </row>
    <row r="190" s="2" customFormat="1" ht="24.15" customHeight="1">
      <c r="A190" s="39"/>
      <c r="B190" s="40"/>
      <c r="C190" s="234" t="s">
        <v>380</v>
      </c>
      <c r="D190" s="234" t="s">
        <v>140</v>
      </c>
      <c r="E190" s="235" t="s">
        <v>1379</v>
      </c>
      <c r="F190" s="236" t="s">
        <v>1380</v>
      </c>
      <c r="G190" s="237" t="s">
        <v>300</v>
      </c>
      <c r="H190" s="238">
        <v>1</v>
      </c>
      <c r="I190" s="239"/>
      <c r="J190" s="240">
        <f>ROUND(I190*H190,2)</f>
        <v>0</v>
      </c>
      <c r="K190" s="236" t="s">
        <v>144</v>
      </c>
      <c r="L190" s="45"/>
      <c r="M190" s="241" t="s">
        <v>1</v>
      </c>
      <c r="N190" s="242" t="s">
        <v>42</v>
      </c>
      <c r="O190" s="92"/>
      <c r="P190" s="243">
        <f>O190*H190</f>
        <v>0</v>
      </c>
      <c r="Q190" s="243">
        <v>0</v>
      </c>
      <c r="R190" s="243">
        <f>Q190*H190</f>
        <v>0</v>
      </c>
      <c r="S190" s="243">
        <v>0</v>
      </c>
      <c r="T190" s="244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5" t="s">
        <v>275</v>
      </c>
      <c r="AT190" s="245" t="s">
        <v>140</v>
      </c>
      <c r="AU190" s="245" t="s">
        <v>113</v>
      </c>
      <c r="AY190" s="18" t="s">
        <v>136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8" t="s">
        <v>113</v>
      </c>
      <c r="BK190" s="246">
        <f>ROUND(I190*H190,2)</f>
        <v>0</v>
      </c>
      <c r="BL190" s="18" t="s">
        <v>275</v>
      </c>
      <c r="BM190" s="245" t="s">
        <v>1381</v>
      </c>
    </row>
    <row r="191" s="2" customFormat="1" ht="16.5" customHeight="1">
      <c r="A191" s="39"/>
      <c r="B191" s="40"/>
      <c r="C191" s="264" t="s">
        <v>384</v>
      </c>
      <c r="D191" s="264" t="s">
        <v>209</v>
      </c>
      <c r="E191" s="265" t="s">
        <v>1382</v>
      </c>
      <c r="F191" s="266" t="s">
        <v>1383</v>
      </c>
      <c r="G191" s="267" t="s">
        <v>300</v>
      </c>
      <c r="H191" s="268">
        <v>1</v>
      </c>
      <c r="I191" s="269"/>
      <c r="J191" s="270">
        <f>ROUND(I191*H191,2)</f>
        <v>0</v>
      </c>
      <c r="K191" s="266" t="s">
        <v>1185</v>
      </c>
      <c r="L191" s="271"/>
      <c r="M191" s="272" t="s">
        <v>1</v>
      </c>
      <c r="N191" s="273" t="s">
        <v>42</v>
      </c>
      <c r="O191" s="92"/>
      <c r="P191" s="243">
        <f>O191*H191</f>
        <v>0</v>
      </c>
      <c r="Q191" s="243">
        <v>0</v>
      </c>
      <c r="R191" s="243">
        <f>Q191*H191</f>
        <v>0</v>
      </c>
      <c r="S191" s="243">
        <v>0</v>
      </c>
      <c r="T191" s="24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5" t="s">
        <v>362</v>
      </c>
      <c r="AT191" s="245" t="s">
        <v>209</v>
      </c>
      <c r="AU191" s="245" t="s">
        <v>113</v>
      </c>
      <c r="AY191" s="18" t="s">
        <v>136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8" t="s">
        <v>113</v>
      </c>
      <c r="BK191" s="246">
        <f>ROUND(I191*H191,2)</f>
        <v>0</v>
      </c>
      <c r="BL191" s="18" t="s">
        <v>275</v>
      </c>
      <c r="BM191" s="245" t="s">
        <v>1384</v>
      </c>
    </row>
    <row r="192" s="2" customFormat="1" ht="24.15" customHeight="1">
      <c r="A192" s="39"/>
      <c r="B192" s="40"/>
      <c r="C192" s="234" t="s">
        <v>391</v>
      </c>
      <c r="D192" s="234" t="s">
        <v>140</v>
      </c>
      <c r="E192" s="235" t="s">
        <v>1385</v>
      </c>
      <c r="F192" s="236" t="s">
        <v>1386</v>
      </c>
      <c r="G192" s="237" t="s">
        <v>300</v>
      </c>
      <c r="H192" s="238">
        <v>2</v>
      </c>
      <c r="I192" s="239"/>
      <c r="J192" s="240">
        <f>ROUND(I192*H192,2)</f>
        <v>0</v>
      </c>
      <c r="K192" s="236" t="s">
        <v>144</v>
      </c>
      <c r="L192" s="45"/>
      <c r="M192" s="241" t="s">
        <v>1</v>
      </c>
      <c r="N192" s="242" t="s">
        <v>42</v>
      </c>
      <c r="O192" s="92"/>
      <c r="P192" s="243">
        <f>O192*H192</f>
        <v>0</v>
      </c>
      <c r="Q192" s="243">
        <v>0</v>
      </c>
      <c r="R192" s="243">
        <f>Q192*H192</f>
        <v>0</v>
      </c>
      <c r="S192" s="243">
        <v>0</v>
      </c>
      <c r="T192" s="244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5" t="s">
        <v>275</v>
      </c>
      <c r="AT192" s="245" t="s">
        <v>140</v>
      </c>
      <c r="AU192" s="245" t="s">
        <v>113</v>
      </c>
      <c r="AY192" s="18" t="s">
        <v>136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8" t="s">
        <v>113</v>
      </c>
      <c r="BK192" s="246">
        <f>ROUND(I192*H192,2)</f>
        <v>0</v>
      </c>
      <c r="BL192" s="18" t="s">
        <v>275</v>
      </c>
      <c r="BM192" s="245" t="s">
        <v>1387</v>
      </c>
    </row>
    <row r="193" s="2" customFormat="1" ht="24.15" customHeight="1">
      <c r="A193" s="39"/>
      <c r="B193" s="40"/>
      <c r="C193" s="264" t="s">
        <v>395</v>
      </c>
      <c r="D193" s="264" t="s">
        <v>209</v>
      </c>
      <c r="E193" s="265" t="s">
        <v>1388</v>
      </c>
      <c r="F193" s="266" t="s">
        <v>1389</v>
      </c>
      <c r="G193" s="267" t="s">
        <v>300</v>
      </c>
      <c r="H193" s="268">
        <v>2</v>
      </c>
      <c r="I193" s="269"/>
      <c r="J193" s="270">
        <f>ROUND(I193*H193,2)</f>
        <v>0</v>
      </c>
      <c r="K193" s="266" t="s">
        <v>1185</v>
      </c>
      <c r="L193" s="271"/>
      <c r="M193" s="272" t="s">
        <v>1</v>
      </c>
      <c r="N193" s="273" t="s">
        <v>42</v>
      </c>
      <c r="O193" s="92"/>
      <c r="P193" s="243">
        <f>O193*H193</f>
        <v>0</v>
      </c>
      <c r="Q193" s="243">
        <v>0</v>
      </c>
      <c r="R193" s="243">
        <f>Q193*H193</f>
        <v>0</v>
      </c>
      <c r="S193" s="243">
        <v>0</v>
      </c>
      <c r="T193" s="24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5" t="s">
        <v>362</v>
      </c>
      <c r="AT193" s="245" t="s">
        <v>209</v>
      </c>
      <c r="AU193" s="245" t="s">
        <v>113</v>
      </c>
      <c r="AY193" s="18" t="s">
        <v>136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18" t="s">
        <v>113</v>
      </c>
      <c r="BK193" s="246">
        <f>ROUND(I193*H193,2)</f>
        <v>0</v>
      </c>
      <c r="BL193" s="18" t="s">
        <v>275</v>
      </c>
      <c r="BM193" s="245" t="s">
        <v>1390</v>
      </c>
    </row>
    <row r="194" s="2" customFormat="1" ht="24.15" customHeight="1">
      <c r="A194" s="39"/>
      <c r="B194" s="40"/>
      <c r="C194" s="234" t="s">
        <v>399</v>
      </c>
      <c r="D194" s="234" t="s">
        <v>140</v>
      </c>
      <c r="E194" s="235" t="s">
        <v>1391</v>
      </c>
      <c r="F194" s="236" t="s">
        <v>1392</v>
      </c>
      <c r="G194" s="237" t="s">
        <v>300</v>
      </c>
      <c r="H194" s="238">
        <v>4</v>
      </c>
      <c r="I194" s="239"/>
      <c r="J194" s="240">
        <f>ROUND(I194*H194,2)</f>
        <v>0</v>
      </c>
      <c r="K194" s="236" t="s">
        <v>144</v>
      </c>
      <c r="L194" s="45"/>
      <c r="M194" s="241" t="s">
        <v>1</v>
      </c>
      <c r="N194" s="242" t="s">
        <v>42</v>
      </c>
      <c r="O194" s="92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5" t="s">
        <v>275</v>
      </c>
      <c r="AT194" s="245" t="s">
        <v>140</v>
      </c>
      <c r="AU194" s="245" t="s">
        <v>113</v>
      </c>
      <c r="AY194" s="18" t="s">
        <v>136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18" t="s">
        <v>113</v>
      </c>
      <c r="BK194" s="246">
        <f>ROUND(I194*H194,2)</f>
        <v>0</v>
      </c>
      <c r="BL194" s="18" t="s">
        <v>275</v>
      </c>
      <c r="BM194" s="245" t="s">
        <v>1393</v>
      </c>
    </row>
    <row r="195" s="2" customFormat="1" ht="16.5" customHeight="1">
      <c r="A195" s="39"/>
      <c r="B195" s="40"/>
      <c r="C195" s="264" t="s">
        <v>403</v>
      </c>
      <c r="D195" s="264" t="s">
        <v>209</v>
      </c>
      <c r="E195" s="265" t="s">
        <v>1394</v>
      </c>
      <c r="F195" s="266" t="s">
        <v>1395</v>
      </c>
      <c r="G195" s="267" t="s">
        <v>300</v>
      </c>
      <c r="H195" s="268">
        <v>4</v>
      </c>
      <c r="I195" s="269"/>
      <c r="J195" s="270">
        <f>ROUND(I195*H195,2)</f>
        <v>0</v>
      </c>
      <c r="K195" s="266" t="s">
        <v>1185</v>
      </c>
      <c r="L195" s="271"/>
      <c r="M195" s="272" t="s">
        <v>1</v>
      </c>
      <c r="N195" s="273" t="s">
        <v>42</v>
      </c>
      <c r="O195" s="92"/>
      <c r="P195" s="243">
        <f>O195*H195</f>
        <v>0</v>
      </c>
      <c r="Q195" s="243">
        <v>0.00016000000000000001</v>
      </c>
      <c r="R195" s="243">
        <f>Q195*H195</f>
        <v>0.00064000000000000005</v>
      </c>
      <c r="S195" s="243">
        <v>0</v>
      </c>
      <c r="T195" s="24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5" t="s">
        <v>362</v>
      </c>
      <c r="AT195" s="245" t="s">
        <v>209</v>
      </c>
      <c r="AU195" s="245" t="s">
        <v>113</v>
      </c>
      <c r="AY195" s="18" t="s">
        <v>136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8" t="s">
        <v>113</v>
      </c>
      <c r="BK195" s="246">
        <f>ROUND(I195*H195,2)</f>
        <v>0</v>
      </c>
      <c r="BL195" s="18" t="s">
        <v>275</v>
      </c>
      <c r="BM195" s="245" t="s">
        <v>1396</v>
      </c>
    </row>
    <row r="196" s="2" customFormat="1" ht="33" customHeight="1">
      <c r="A196" s="39"/>
      <c r="B196" s="40"/>
      <c r="C196" s="234" t="s">
        <v>409</v>
      </c>
      <c r="D196" s="234" t="s">
        <v>140</v>
      </c>
      <c r="E196" s="235" t="s">
        <v>1397</v>
      </c>
      <c r="F196" s="236" t="s">
        <v>1398</v>
      </c>
      <c r="G196" s="237" t="s">
        <v>300</v>
      </c>
      <c r="H196" s="238">
        <v>1</v>
      </c>
      <c r="I196" s="239"/>
      <c r="J196" s="240">
        <f>ROUND(I196*H196,2)</f>
        <v>0</v>
      </c>
      <c r="K196" s="236" t="s">
        <v>811</v>
      </c>
      <c r="L196" s="45"/>
      <c r="M196" s="241" t="s">
        <v>1</v>
      </c>
      <c r="N196" s="242" t="s">
        <v>42</v>
      </c>
      <c r="O196" s="92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5" t="s">
        <v>275</v>
      </c>
      <c r="AT196" s="245" t="s">
        <v>140</v>
      </c>
      <c r="AU196" s="245" t="s">
        <v>113</v>
      </c>
      <c r="AY196" s="18" t="s">
        <v>136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8" t="s">
        <v>113</v>
      </c>
      <c r="BK196" s="246">
        <f>ROUND(I196*H196,2)</f>
        <v>0</v>
      </c>
      <c r="BL196" s="18" t="s">
        <v>275</v>
      </c>
      <c r="BM196" s="245" t="s">
        <v>362</v>
      </c>
    </row>
    <row r="197" s="2" customFormat="1" ht="24.15" customHeight="1">
      <c r="A197" s="39"/>
      <c r="B197" s="40"/>
      <c r="C197" s="234" t="s">
        <v>413</v>
      </c>
      <c r="D197" s="234" t="s">
        <v>140</v>
      </c>
      <c r="E197" s="235" t="s">
        <v>1399</v>
      </c>
      <c r="F197" s="236" t="s">
        <v>1400</v>
      </c>
      <c r="G197" s="237" t="s">
        <v>300</v>
      </c>
      <c r="H197" s="238">
        <v>1</v>
      </c>
      <c r="I197" s="239"/>
      <c r="J197" s="240">
        <f>ROUND(I197*H197,2)</f>
        <v>0</v>
      </c>
      <c r="K197" s="236" t="s">
        <v>811</v>
      </c>
      <c r="L197" s="45"/>
      <c r="M197" s="241" t="s">
        <v>1</v>
      </c>
      <c r="N197" s="242" t="s">
        <v>42</v>
      </c>
      <c r="O197" s="92"/>
      <c r="P197" s="243">
        <f>O197*H197</f>
        <v>0</v>
      </c>
      <c r="Q197" s="243">
        <v>0</v>
      </c>
      <c r="R197" s="243">
        <f>Q197*H197</f>
        <v>0</v>
      </c>
      <c r="S197" s="243">
        <v>0</v>
      </c>
      <c r="T197" s="244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5" t="s">
        <v>275</v>
      </c>
      <c r="AT197" s="245" t="s">
        <v>140</v>
      </c>
      <c r="AU197" s="245" t="s">
        <v>113</v>
      </c>
      <c r="AY197" s="18" t="s">
        <v>136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18" t="s">
        <v>113</v>
      </c>
      <c r="BK197" s="246">
        <f>ROUND(I197*H197,2)</f>
        <v>0</v>
      </c>
      <c r="BL197" s="18" t="s">
        <v>275</v>
      </c>
      <c r="BM197" s="245" t="s">
        <v>372</v>
      </c>
    </row>
    <row r="198" s="2" customFormat="1" ht="24.15" customHeight="1">
      <c r="A198" s="39"/>
      <c r="B198" s="40"/>
      <c r="C198" s="234" t="s">
        <v>419</v>
      </c>
      <c r="D198" s="234" t="s">
        <v>140</v>
      </c>
      <c r="E198" s="235" t="s">
        <v>1391</v>
      </c>
      <c r="F198" s="236" t="s">
        <v>1392</v>
      </c>
      <c r="G198" s="237" t="s">
        <v>300</v>
      </c>
      <c r="H198" s="238">
        <v>2</v>
      </c>
      <c r="I198" s="239"/>
      <c r="J198" s="240">
        <f>ROUND(I198*H198,2)</f>
        <v>0</v>
      </c>
      <c r="K198" s="236" t="s">
        <v>144</v>
      </c>
      <c r="L198" s="45"/>
      <c r="M198" s="241" t="s">
        <v>1</v>
      </c>
      <c r="N198" s="242" t="s">
        <v>42</v>
      </c>
      <c r="O198" s="92"/>
      <c r="P198" s="243">
        <f>O198*H198</f>
        <v>0</v>
      </c>
      <c r="Q198" s="243">
        <v>0</v>
      </c>
      <c r="R198" s="243">
        <f>Q198*H198</f>
        <v>0</v>
      </c>
      <c r="S198" s="243">
        <v>0</v>
      </c>
      <c r="T198" s="244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5" t="s">
        <v>275</v>
      </c>
      <c r="AT198" s="245" t="s">
        <v>140</v>
      </c>
      <c r="AU198" s="245" t="s">
        <v>113</v>
      </c>
      <c r="AY198" s="18" t="s">
        <v>136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18" t="s">
        <v>113</v>
      </c>
      <c r="BK198" s="246">
        <f>ROUND(I198*H198,2)</f>
        <v>0</v>
      </c>
      <c r="BL198" s="18" t="s">
        <v>275</v>
      </c>
      <c r="BM198" s="245" t="s">
        <v>1401</v>
      </c>
    </row>
    <row r="199" s="2" customFormat="1" ht="16.5" customHeight="1">
      <c r="A199" s="39"/>
      <c r="B199" s="40"/>
      <c r="C199" s="264" t="s">
        <v>425</v>
      </c>
      <c r="D199" s="264" t="s">
        <v>209</v>
      </c>
      <c r="E199" s="265" t="s">
        <v>1394</v>
      </c>
      <c r="F199" s="266" t="s">
        <v>1395</v>
      </c>
      <c r="G199" s="267" t="s">
        <v>300</v>
      </c>
      <c r="H199" s="268">
        <v>2</v>
      </c>
      <c r="I199" s="269"/>
      <c r="J199" s="270">
        <f>ROUND(I199*H199,2)</f>
        <v>0</v>
      </c>
      <c r="K199" s="266" t="s">
        <v>1185</v>
      </c>
      <c r="L199" s="271"/>
      <c r="M199" s="272" t="s">
        <v>1</v>
      </c>
      <c r="N199" s="273" t="s">
        <v>42</v>
      </c>
      <c r="O199" s="92"/>
      <c r="P199" s="243">
        <f>O199*H199</f>
        <v>0</v>
      </c>
      <c r="Q199" s="243">
        <v>0.00016000000000000001</v>
      </c>
      <c r="R199" s="243">
        <f>Q199*H199</f>
        <v>0.00032000000000000003</v>
      </c>
      <c r="S199" s="243">
        <v>0</v>
      </c>
      <c r="T199" s="24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5" t="s">
        <v>362</v>
      </c>
      <c r="AT199" s="245" t="s">
        <v>209</v>
      </c>
      <c r="AU199" s="245" t="s">
        <v>113</v>
      </c>
      <c r="AY199" s="18" t="s">
        <v>136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8" t="s">
        <v>113</v>
      </c>
      <c r="BK199" s="246">
        <f>ROUND(I199*H199,2)</f>
        <v>0</v>
      </c>
      <c r="BL199" s="18" t="s">
        <v>275</v>
      </c>
      <c r="BM199" s="245" t="s">
        <v>1402</v>
      </c>
    </row>
    <row r="200" s="2" customFormat="1" ht="33" customHeight="1">
      <c r="A200" s="39"/>
      <c r="B200" s="40"/>
      <c r="C200" s="234" t="s">
        <v>430</v>
      </c>
      <c r="D200" s="234" t="s">
        <v>140</v>
      </c>
      <c r="E200" s="235" t="s">
        <v>1403</v>
      </c>
      <c r="F200" s="236" t="s">
        <v>1404</v>
      </c>
      <c r="G200" s="237" t="s">
        <v>300</v>
      </c>
      <c r="H200" s="238">
        <v>1</v>
      </c>
      <c r="I200" s="239"/>
      <c r="J200" s="240">
        <f>ROUND(I200*H200,2)</f>
        <v>0</v>
      </c>
      <c r="K200" s="236" t="s">
        <v>811</v>
      </c>
      <c r="L200" s="45"/>
      <c r="M200" s="241" t="s">
        <v>1</v>
      </c>
      <c r="N200" s="242" t="s">
        <v>42</v>
      </c>
      <c r="O200" s="92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5" t="s">
        <v>275</v>
      </c>
      <c r="AT200" s="245" t="s">
        <v>140</v>
      </c>
      <c r="AU200" s="245" t="s">
        <v>113</v>
      </c>
      <c r="AY200" s="18" t="s">
        <v>136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8" t="s">
        <v>113</v>
      </c>
      <c r="BK200" s="246">
        <f>ROUND(I200*H200,2)</f>
        <v>0</v>
      </c>
      <c r="BL200" s="18" t="s">
        <v>275</v>
      </c>
      <c r="BM200" s="245" t="s">
        <v>395</v>
      </c>
    </row>
    <row r="201" s="2" customFormat="1" ht="21.75" customHeight="1">
      <c r="A201" s="39"/>
      <c r="B201" s="40"/>
      <c r="C201" s="234" t="s">
        <v>435</v>
      </c>
      <c r="D201" s="234" t="s">
        <v>140</v>
      </c>
      <c r="E201" s="235" t="s">
        <v>1405</v>
      </c>
      <c r="F201" s="236" t="s">
        <v>1406</v>
      </c>
      <c r="G201" s="237" t="s">
        <v>300</v>
      </c>
      <c r="H201" s="238">
        <v>22</v>
      </c>
      <c r="I201" s="239"/>
      <c r="J201" s="240">
        <f>ROUND(I201*H201,2)</f>
        <v>0</v>
      </c>
      <c r="K201" s="236" t="s">
        <v>144</v>
      </c>
      <c r="L201" s="45"/>
      <c r="M201" s="241" t="s">
        <v>1</v>
      </c>
      <c r="N201" s="242" t="s">
        <v>42</v>
      </c>
      <c r="O201" s="92"/>
      <c r="P201" s="243">
        <f>O201*H201</f>
        <v>0</v>
      </c>
      <c r="Q201" s="243">
        <v>0</v>
      </c>
      <c r="R201" s="243">
        <f>Q201*H201</f>
        <v>0</v>
      </c>
      <c r="S201" s="243">
        <v>0</v>
      </c>
      <c r="T201" s="24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5" t="s">
        <v>275</v>
      </c>
      <c r="AT201" s="245" t="s">
        <v>140</v>
      </c>
      <c r="AU201" s="245" t="s">
        <v>113</v>
      </c>
      <c r="AY201" s="18" t="s">
        <v>136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18" t="s">
        <v>113</v>
      </c>
      <c r="BK201" s="246">
        <f>ROUND(I201*H201,2)</f>
        <v>0</v>
      </c>
      <c r="BL201" s="18" t="s">
        <v>275</v>
      </c>
      <c r="BM201" s="245" t="s">
        <v>1407</v>
      </c>
    </row>
    <row r="202" s="13" customFormat="1">
      <c r="A202" s="13"/>
      <c r="B202" s="252"/>
      <c r="C202" s="253"/>
      <c r="D202" s="254" t="s">
        <v>197</v>
      </c>
      <c r="E202" s="255" t="s">
        <v>1</v>
      </c>
      <c r="F202" s="256" t="s">
        <v>1408</v>
      </c>
      <c r="G202" s="253"/>
      <c r="H202" s="257">
        <v>22</v>
      </c>
      <c r="I202" s="258"/>
      <c r="J202" s="253"/>
      <c r="K202" s="253"/>
      <c r="L202" s="259"/>
      <c r="M202" s="260"/>
      <c r="N202" s="261"/>
      <c r="O202" s="261"/>
      <c r="P202" s="261"/>
      <c r="Q202" s="261"/>
      <c r="R202" s="261"/>
      <c r="S202" s="261"/>
      <c r="T202" s="26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3" t="s">
        <v>197</v>
      </c>
      <c r="AU202" s="263" t="s">
        <v>113</v>
      </c>
      <c r="AV202" s="13" t="s">
        <v>113</v>
      </c>
      <c r="AW202" s="13" t="s">
        <v>32</v>
      </c>
      <c r="AX202" s="13" t="s">
        <v>84</v>
      </c>
      <c r="AY202" s="263" t="s">
        <v>136</v>
      </c>
    </row>
    <row r="203" s="2" customFormat="1" ht="24.15" customHeight="1">
      <c r="A203" s="39"/>
      <c r="B203" s="40"/>
      <c r="C203" s="264" t="s">
        <v>440</v>
      </c>
      <c r="D203" s="264" t="s">
        <v>209</v>
      </c>
      <c r="E203" s="265" t="s">
        <v>1409</v>
      </c>
      <c r="F203" s="266" t="s">
        <v>1410</v>
      </c>
      <c r="G203" s="267" t="s">
        <v>300</v>
      </c>
      <c r="H203" s="268">
        <v>21</v>
      </c>
      <c r="I203" s="269"/>
      <c r="J203" s="270">
        <f>ROUND(I203*H203,2)</f>
        <v>0</v>
      </c>
      <c r="K203" s="266" t="s">
        <v>144</v>
      </c>
      <c r="L203" s="271"/>
      <c r="M203" s="272" t="s">
        <v>1</v>
      </c>
      <c r="N203" s="273" t="s">
        <v>42</v>
      </c>
      <c r="O203" s="92"/>
      <c r="P203" s="243">
        <f>O203*H203</f>
        <v>0</v>
      </c>
      <c r="Q203" s="243">
        <v>5.0000000000000002E-05</v>
      </c>
      <c r="R203" s="243">
        <f>Q203*H203</f>
        <v>0.0010500000000000002</v>
      </c>
      <c r="S203" s="243">
        <v>0</v>
      </c>
      <c r="T203" s="24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5" t="s">
        <v>362</v>
      </c>
      <c r="AT203" s="245" t="s">
        <v>209</v>
      </c>
      <c r="AU203" s="245" t="s">
        <v>113</v>
      </c>
      <c r="AY203" s="18" t="s">
        <v>136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8" t="s">
        <v>113</v>
      </c>
      <c r="BK203" s="246">
        <f>ROUND(I203*H203,2)</f>
        <v>0</v>
      </c>
      <c r="BL203" s="18" t="s">
        <v>275</v>
      </c>
      <c r="BM203" s="245" t="s">
        <v>1411</v>
      </c>
    </row>
    <row r="204" s="2" customFormat="1" ht="24.15" customHeight="1">
      <c r="A204" s="39"/>
      <c r="B204" s="40"/>
      <c r="C204" s="264" t="s">
        <v>447</v>
      </c>
      <c r="D204" s="264" t="s">
        <v>209</v>
      </c>
      <c r="E204" s="265" t="s">
        <v>1412</v>
      </c>
      <c r="F204" s="266" t="s">
        <v>1413</v>
      </c>
      <c r="G204" s="267" t="s">
        <v>300</v>
      </c>
      <c r="H204" s="268">
        <v>1</v>
      </c>
      <c r="I204" s="269"/>
      <c r="J204" s="270">
        <f>ROUND(I204*H204,2)</f>
        <v>0</v>
      </c>
      <c r="K204" s="266" t="s">
        <v>144</v>
      </c>
      <c r="L204" s="271"/>
      <c r="M204" s="272" t="s">
        <v>1</v>
      </c>
      <c r="N204" s="273" t="s">
        <v>42</v>
      </c>
      <c r="O204" s="92"/>
      <c r="P204" s="243">
        <f>O204*H204</f>
        <v>0</v>
      </c>
      <c r="Q204" s="243">
        <v>5.0000000000000002E-05</v>
      </c>
      <c r="R204" s="243">
        <f>Q204*H204</f>
        <v>5.0000000000000002E-05</v>
      </c>
      <c r="S204" s="243">
        <v>0</v>
      </c>
      <c r="T204" s="244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5" t="s">
        <v>362</v>
      </c>
      <c r="AT204" s="245" t="s">
        <v>209</v>
      </c>
      <c r="AU204" s="245" t="s">
        <v>113</v>
      </c>
      <c r="AY204" s="18" t="s">
        <v>136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18" t="s">
        <v>113</v>
      </c>
      <c r="BK204" s="246">
        <f>ROUND(I204*H204,2)</f>
        <v>0</v>
      </c>
      <c r="BL204" s="18" t="s">
        <v>275</v>
      </c>
      <c r="BM204" s="245" t="s">
        <v>1414</v>
      </c>
    </row>
    <row r="205" s="2" customFormat="1" ht="16.5" customHeight="1">
      <c r="A205" s="39"/>
      <c r="B205" s="40"/>
      <c r="C205" s="234" t="s">
        <v>452</v>
      </c>
      <c r="D205" s="234" t="s">
        <v>140</v>
      </c>
      <c r="E205" s="235" t="s">
        <v>1415</v>
      </c>
      <c r="F205" s="236" t="s">
        <v>1416</v>
      </c>
      <c r="G205" s="237" t="s">
        <v>300</v>
      </c>
      <c r="H205" s="238">
        <v>5</v>
      </c>
      <c r="I205" s="239"/>
      <c r="J205" s="240">
        <f>ROUND(I205*H205,2)</f>
        <v>0</v>
      </c>
      <c r="K205" s="236" t="s">
        <v>144</v>
      </c>
      <c r="L205" s="45"/>
      <c r="M205" s="241" t="s">
        <v>1</v>
      </c>
      <c r="N205" s="242" t="s">
        <v>42</v>
      </c>
      <c r="O205" s="92"/>
      <c r="P205" s="243">
        <f>O205*H205</f>
        <v>0</v>
      </c>
      <c r="Q205" s="243">
        <v>0</v>
      </c>
      <c r="R205" s="243">
        <f>Q205*H205</f>
        <v>0</v>
      </c>
      <c r="S205" s="243">
        <v>0</v>
      </c>
      <c r="T205" s="24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5" t="s">
        <v>275</v>
      </c>
      <c r="AT205" s="245" t="s">
        <v>140</v>
      </c>
      <c r="AU205" s="245" t="s">
        <v>113</v>
      </c>
      <c r="AY205" s="18" t="s">
        <v>136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18" t="s">
        <v>113</v>
      </c>
      <c r="BK205" s="246">
        <f>ROUND(I205*H205,2)</f>
        <v>0</v>
      </c>
      <c r="BL205" s="18" t="s">
        <v>275</v>
      </c>
      <c r="BM205" s="245" t="s">
        <v>1417</v>
      </c>
    </row>
    <row r="206" s="2" customFormat="1" ht="24.15" customHeight="1">
      <c r="A206" s="39"/>
      <c r="B206" s="40"/>
      <c r="C206" s="264" t="s">
        <v>456</v>
      </c>
      <c r="D206" s="264" t="s">
        <v>209</v>
      </c>
      <c r="E206" s="265" t="s">
        <v>1418</v>
      </c>
      <c r="F206" s="266" t="s">
        <v>1419</v>
      </c>
      <c r="G206" s="267" t="s">
        <v>300</v>
      </c>
      <c r="H206" s="268">
        <v>5</v>
      </c>
      <c r="I206" s="269"/>
      <c r="J206" s="270">
        <f>ROUND(I206*H206,2)</f>
        <v>0</v>
      </c>
      <c r="K206" s="266" t="s">
        <v>144</v>
      </c>
      <c r="L206" s="271"/>
      <c r="M206" s="272" t="s">
        <v>1</v>
      </c>
      <c r="N206" s="273" t="s">
        <v>42</v>
      </c>
      <c r="O206" s="92"/>
      <c r="P206" s="243">
        <f>O206*H206</f>
        <v>0</v>
      </c>
      <c r="Q206" s="243">
        <v>0.00019000000000000001</v>
      </c>
      <c r="R206" s="243">
        <f>Q206*H206</f>
        <v>0.00095000000000000011</v>
      </c>
      <c r="S206" s="243">
        <v>0</v>
      </c>
      <c r="T206" s="244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5" t="s">
        <v>362</v>
      </c>
      <c r="AT206" s="245" t="s">
        <v>209</v>
      </c>
      <c r="AU206" s="245" t="s">
        <v>113</v>
      </c>
      <c r="AY206" s="18" t="s">
        <v>136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8" t="s">
        <v>113</v>
      </c>
      <c r="BK206" s="246">
        <f>ROUND(I206*H206,2)</f>
        <v>0</v>
      </c>
      <c r="BL206" s="18" t="s">
        <v>275</v>
      </c>
      <c r="BM206" s="245" t="s">
        <v>1420</v>
      </c>
    </row>
    <row r="207" s="2" customFormat="1" ht="16.5" customHeight="1">
      <c r="A207" s="39"/>
      <c r="B207" s="40"/>
      <c r="C207" s="234" t="s">
        <v>461</v>
      </c>
      <c r="D207" s="234" t="s">
        <v>140</v>
      </c>
      <c r="E207" s="235" t="s">
        <v>1421</v>
      </c>
      <c r="F207" s="236" t="s">
        <v>1422</v>
      </c>
      <c r="G207" s="237" t="s">
        <v>300</v>
      </c>
      <c r="H207" s="238">
        <v>4</v>
      </c>
      <c r="I207" s="239"/>
      <c r="J207" s="240">
        <f>ROUND(I207*H207,2)</f>
        <v>0</v>
      </c>
      <c r="K207" s="236" t="s">
        <v>144</v>
      </c>
      <c r="L207" s="45"/>
      <c r="M207" s="241" t="s">
        <v>1</v>
      </c>
      <c r="N207" s="242" t="s">
        <v>42</v>
      </c>
      <c r="O207" s="92"/>
      <c r="P207" s="243">
        <f>O207*H207</f>
        <v>0</v>
      </c>
      <c r="Q207" s="243">
        <v>0</v>
      </c>
      <c r="R207" s="243">
        <f>Q207*H207</f>
        <v>0</v>
      </c>
      <c r="S207" s="243">
        <v>0</v>
      </c>
      <c r="T207" s="244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5" t="s">
        <v>275</v>
      </c>
      <c r="AT207" s="245" t="s">
        <v>140</v>
      </c>
      <c r="AU207" s="245" t="s">
        <v>113</v>
      </c>
      <c r="AY207" s="18" t="s">
        <v>136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18" t="s">
        <v>113</v>
      </c>
      <c r="BK207" s="246">
        <f>ROUND(I207*H207,2)</f>
        <v>0</v>
      </c>
      <c r="BL207" s="18" t="s">
        <v>275</v>
      </c>
      <c r="BM207" s="245" t="s">
        <v>1423</v>
      </c>
    </row>
    <row r="208" s="13" customFormat="1">
      <c r="A208" s="13"/>
      <c r="B208" s="252"/>
      <c r="C208" s="253"/>
      <c r="D208" s="254" t="s">
        <v>197</v>
      </c>
      <c r="E208" s="255" t="s">
        <v>1</v>
      </c>
      <c r="F208" s="256" t="s">
        <v>1424</v>
      </c>
      <c r="G208" s="253"/>
      <c r="H208" s="257">
        <v>4</v>
      </c>
      <c r="I208" s="258"/>
      <c r="J208" s="253"/>
      <c r="K208" s="253"/>
      <c r="L208" s="259"/>
      <c r="M208" s="260"/>
      <c r="N208" s="261"/>
      <c r="O208" s="261"/>
      <c r="P208" s="261"/>
      <c r="Q208" s="261"/>
      <c r="R208" s="261"/>
      <c r="S208" s="261"/>
      <c r="T208" s="26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3" t="s">
        <v>197</v>
      </c>
      <c r="AU208" s="263" t="s">
        <v>113</v>
      </c>
      <c r="AV208" s="13" t="s">
        <v>113</v>
      </c>
      <c r="AW208" s="13" t="s">
        <v>32</v>
      </c>
      <c r="AX208" s="13" t="s">
        <v>84</v>
      </c>
      <c r="AY208" s="263" t="s">
        <v>136</v>
      </c>
    </row>
    <row r="209" s="2" customFormat="1" ht="24.15" customHeight="1">
      <c r="A209" s="39"/>
      <c r="B209" s="40"/>
      <c r="C209" s="264" t="s">
        <v>467</v>
      </c>
      <c r="D209" s="264" t="s">
        <v>209</v>
      </c>
      <c r="E209" s="265" t="s">
        <v>1425</v>
      </c>
      <c r="F209" s="266" t="s">
        <v>1426</v>
      </c>
      <c r="G209" s="267" t="s">
        <v>300</v>
      </c>
      <c r="H209" s="268">
        <v>2</v>
      </c>
      <c r="I209" s="269"/>
      <c r="J209" s="270">
        <f>ROUND(I209*H209,2)</f>
        <v>0</v>
      </c>
      <c r="K209" s="266" t="s">
        <v>144</v>
      </c>
      <c r="L209" s="271"/>
      <c r="M209" s="272" t="s">
        <v>1</v>
      </c>
      <c r="N209" s="273" t="s">
        <v>42</v>
      </c>
      <c r="O209" s="92"/>
      <c r="P209" s="243">
        <f>O209*H209</f>
        <v>0</v>
      </c>
      <c r="Q209" s="243">
        <v>0.00016000000000000001</v>
      </c>
      <c r="R209" s="243">
        <f>Q209*H209</f>
        <v>0.00032000000000000003</v>
      </c>
      <c r="S209" s="243">
        <v>0</v>
      </c>
      <c r="T209" s="24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5" t="s">
        <v>362</v>
      </c>
      <c r="AT209" s="245" t="s">
        <v>209</v>
      </c>
      <c r="AU209" s="245" t="s">
        <v>113</v>
      </c>
      <c r="AY209" s="18" t="s">
        <v>136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18" t="s">
        <v>113</v>
      </c>
      <c r="BK209" s="246">
        <f>ROUND(I209*H209,2)</f>
        <v>0</v>
      </c>
      <c r="BL209" s="18" t="s">
        <v>275</v>
      </c>
      <c r="BM209" s="245" t="s">
        <v>1427</v>
      </c>
    </row>
    <row r="210" s="2" customFormat="1" ht="24.15" customHeight="1">
      <c r="A210" s="39"/>
      <c r="B210" s="40"/>
      <c r="C210" s="264" t="s">
        <v>471</v>
      </c>
      <c r="D210" s="264" t="s">
        <v>209</v>
      </c>
      <c r="E210" s="265" t="s">
        <v>1428</v>
      </c>
      <c r="F210" s="266" t="s">
        <v>1429</v>
      </c>
      <c r="G210" s="267" t="s">
        <v>300</v>
      </c>
      <c r="H210" s="268">
        <v>1</v>
      </c>
      <c r="I210" s="269"/>
      <c r="J210" s="270">
        <f>ROUND(I210*H210,2)</f>
        <v>0</v>
      </c>
      <c r="K210" s="266" t="s">
        <v>144</v>
      </c>
      <c r="L210" s="271"/>
      <c r="M210" s="272" t="s">
        <v>1</v>
      </c>
      <c r="N210" s="273" t="s">
        <v>42</v>
      </c>
      <c r="O210" s="92"/>
      <c r="P210" s="243">
        <f>O210*H210</f>
        <v>0</v>
      </c>
      <c r="Q210" s="243">
        <v>0.00023000000000000001</v>
      </c>
      <c r="R210" s="243">
        <f>Q210*H210</f>
        <v>0.00023000000000000001</v>
      </c>
      <c r="S210" s="243">
        <v>0</v>
      </c>
      <c r="T210" s="244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5" t="s">
        <v>362</v>
      </c>
      <c r="AT210" s="245" t="s">
        <v>209</v>
      </c>
      <c r="AU210" s="245" t="s">
        <v>113</v>
      </c>
      <c r="AY210" s="18" t="s">
        <v>136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18" t="s">
        <v>113</v>
      </c>
      <c r="BK210" s="246">
        <f>ROUND(I210*H210,2)</f>
        <v>0</v>
      </c>
      <c r="BL210" s="18" t="s">
        <v>275</v>
      </c>
      <c r="BM210" s="245" t="s">
        <v>1430</v>
      </c>
    </row>
    <row r="211" s="2" customFormat="1" ht="16.5" customHeight="1">
      <c r="A211" s="39"/>
      <c r="B211" s="40"/>
      <c r="C211" s="264" t="s">
        <v>476</v>
      </c>
      <c r="D211" s="264" t="s">
        <v>209</v>
      </c>
      <c r="E211" s="265" t="s">
        <v>1431</v>
      </c>
      <c r="F211" s="266" t="s">
        <v>1432</v>
      </c>
      <c r="G211" s="267" t="s">
        <v>300</v>
      </c>
      <c r="H211" s="268">
        <v>1</v>
      </c>
      <c r="I211" s="269"/>
      <c r="J211" s="270">
        <f>ROUND(I211*H211,2)</f>
        <v>0</v>
      </c>
      <c r="K211" s="266" t="s">
        <v>1185</v>
      </c>
      <c r="L211" s="271"/>
      <c r="M211" s="272" t="s">
        <v>1</v>
      </c>
      <c r="N211" s="273" t="s">
        <v>42</v>
      </c>
      <c r="O211" s="92"/>
      <c r="P211" s="243">
        <f>O211*H211</f>
        <v>0</v>
      </c>
      <c r="Q211" s="243">
        <v>0.00012</v>
      </c>
      <c r="R211" s="243">
        <f>Q211*H211</f>
        <v>0.00012</v>
      </c>
      <c r="S211" s="243">
        <v>0</v>
      </c>
      <c r="T211" s="244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5" t="s">
        <v>362</v>
      </c>
      <c r="AT211" s="245" t="s">
        <v>209</v>
      </c>
      <c r="AU211" s="245" t="s">
        <v>113</v>
      </c>
      <c r="AY211" s="18" t="s">
        <v>136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18" t="s">
        <v>113</v>
      </c>
      <c r="BK211" s="246">
        <f>ROUND(I211*H211,2)</f>
        <v>0</v>
      </c>
      <c r="BL211" s="18" t="s">
        <v>275</v>
      </c>
      <c r="BM211" s="245" t="s">
        <v>1433</v>
      </c>
    </row>
    <row r="212" s="2" customFormat="1" ht="24.15" customHeight="1">
      <c r="A212" s="39"/>
      <c r="B212" s="40"/>
      <c r="C212" s="234" t="s">
        <v>481</v>
      </c>
      <c r="D212" s="234" t="s">
        <v>140</v>
      </c>
      <c r="E212" s="235" t="s">
        <v>1434</v>
      </c>
      <c r="F212" s="236" t="s">
        <v>1435</v>
      </c>
      <c r="G212" s="237" t="s">
        <v>493</v>
      </c>
      <c r="H212" s="238">
        <v>10</v>
      </c>
      <c r="I212" s="239"/>
      <c r="J212" s="240">
        <f>ROUND(I212*H212,2)</f>
        <v>0</v>
      </c>
      <c r="K212" s="236" t="s">
        <v>144</v>
      </c>
      <c r="L212" s="45"/>
      <c r="M212" s="241" t="s">
        <v>1</v>
      </c>
      <c r="N212" s="242" t="s">
        <v>42</v>
      </c>
      <c r="O212" s="92"/>
      <c r="P212" s="243">
        <f>O212*H212</f>
        <v>0</v>
      </c>
      <c r="Q212" s="243">
        <v>0</v>
      </c>
      <c r="R212" s="243">
        <f>Q212*H212</f>
        <v>0</v>
      </c>
      <c r="S212" s="243">
        <v>0</v>
      </c>
      <c r="T212" s="244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5" t="s">
        <v>275</v>
      </c>
      <c r="AT212" s="245" t="s">
        <v>140</v>
      </c>
      <c r="AU212" s="245" t="s">
        <v>113</v>
      </c>
      <c r="AY212" s="18" t="s">
        <v>136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18" t="s">
        <v>113</v>
      </c>
      <c r="BK212" s="246">
        <f>ROUND(I212*H212,2)</f>
        <v>0</v>
      </c>
      <c r="BL212" s="18" t="s">
        <v>275</v>
      </c>
      <c r="BM212" s="245" t="s">
        <v>1436</v>
      </c>
    </row>
    <row r="213" s="2" customFormat="1" ht="37.8" customHeight="1">
      <c r="A213" s="39"/>
      <c r="B213" s="40"/>
      <c r="C213" s="264" t="s">
        <v>485</v>
      </c>
      <c r="D213" s="264" t="s">
        <v>209</v>
      </c>
      <c r="E213" s="265" t="s">
        <v>1437</v>
      </c>
      <c r="F213" s="266" t="s">
        <v>1438</v>
      </c>
      <c r="G213" s="267" t="s">
        <v>493</v>
      </c>
      <c r="H213" s="268">
        <v>10</v>
      </c>
      <c r="I213" s="269"/>
      <c r="J213" s="270">
        <f>ROUND(I213*H213,2)</f>
        <v>0</v>
      </c>
      <c r="K213" s="266" t="s">
        <v>144</v>
      </c>
      <c r="L213" s="271"/>
      <c r="M213" s="272" t="s">
        <v>1</v>
      </c>
      <c r="N213" s="273" t="s">
        <v>42</v>
      </c>
      <c r="O213" s="92"/>
      <c r="P213" s="243">
        <f>O213*H213</f>
        <v>0</v>
      </c>
      <c r="Q213" s="243">
        <v>0.00046999999999999999</v>
      </c>
      <c r="R213" s="243">
        <f>Q213*H213</f>
        <v>0.0047000000000000002</v>
      </c>
      <c r="S213" s="243">
        <v>0</v>
      </c>
      <c r="T213" s="244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5" t="s">
        <v>362</v>
      </c>
      <c r="AT213" s="245" t="s">
        <v>209</v>
      </c>
      <c r="AU213" s="245" t="s">
        <v>113</v>
      </c>
      <c r="AY213" s="18" t="s">
        <v>136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18" t="s">
        <v>113</v>
      </c>
      <c r="BK213" s="246">
        <f>ROUND(I213*H213,2)</f>
        <v>0</v>
      </c>
      <c r="BL213" s="18" t="s">
        <v>275</v>
      </c>
      <c r="BM213" s="245" t="s">
        <v>1439</v>
      </c>
    </row>
    <row r="214" s="2" customFormat="1" ht="24.15" customHeight="1">
      <c r="A214" s="39"/>
      <c r="B214" s="40"/>
      <c r="C214" s="234" t="s">
        <v>490</v>
      </c>
      <c r="D214" s="234" t="s">
        <v>140</v>
      </c>
      <c r="E214" s="235" t="s">
        <v>1440</v>
      </c>
      <c r="F214" s="236" t="s">
        <v>1441</v>
      </c>
      <c r="G214" s="237" t="s">
        <v>493</v>
      </c>
      <c r="H214" s="238">
        <v>12.5</v>
      </c>
      <c r="I214" s="239"/>
      <c r="J214" s="240">
        <f>ROUND(I214*H214,2)</f>
        <v>0</v>
      </c>
      <c r="K214" s="236" t="s">
        <v>144</v>
      </c>
      <c r="L214" s="45"/>
      <c r="M214" s="241" t="s">
        <v>1</v>
      </c>
      <c r="N214" s="242" t="s">
        <v>42</v>
      </c>
      <c r="O214" s="92"/>
      <c r="P214" s="243">
        <f>O214*H214</f>
        <v>0</v>
      </c>
      <c r="Q214" s="243">
        <v>0</v>
      </c>
      <c r="R214" s="243">
        <f>Q214*H214</f>
        <v>0</v>
      </c>
      <c r="S214" s="243">
        <v>0</v>
      </c>
      <c r="T214" s="244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5" t="s">
        <v>275</v>
      </c>
      <c r="AT214" s="245" t="s">
        <v>140</v>
      </c>
      <c r="AU214" s="245" t="s">
        <v>113</v>
      </c>
      <c r="AY214" s="18" t="s">
        <v>136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18" t="s">
        <v>113</v>
      </c>
      <c r="BK214" s="246">
        <f>ROUND(I214*H214,2)</f>
        <v>0</v>
      </c>
      <c r="BL214" s="18" t="s">
        <v>275</v>
      </c>
      <c r="BM214" s="245" t="s">
        <v>1442</v>
      </c>
    </row>
    <row r="215" s="2" customFormat="1" ht="21.75" customHeight="1">
      <c r="A215" s="39"/>
      <c r="B215" s="40"/>
      <c r="C215" s="264" t="s">
        <v>496</v>
      </c>
      <c r="D215" s="264" t="s">
        <v>209</v>
      </c>
      <c r="E215" s="265" t="s">
        <v>1443</v>
      </c>
      <c r="F215" s="266" t="s">
        <v>1444</v>
      </c>
      <c r="G215" s="267" t="s">
        <v>493</v>
      </c>
      <c r="H215" s="268">
        <v>12.5</v>
      </c>
      <c r="I215" s="269"/>
      <c r="J215" s="270">
        <f>ROUND(I215*H215,2)</f>
        <v>0</v>
      </c>
      <c r="K215" s="266" t="s">
        <v>144</v>
      </c>
      <c r="L215" s="271"/>
      <c r="M215" s="272" t="s">
        <v>1</v>
      </c>
      <c r="N215" s="273" t="s">
        <v>42</v>
      </c>
      <c r="O215" s="92"/>
      <c r="P215" s="243">
        <f>O215*H215</f>
        <v>0</v>
      </c>
      <c r="Q215" s="243">
        <v>0.00048000000000000001</v>
      </c>
      <c r="R215" s="243">
        <f>Q215*H215</f>
        <v>0.0060000000000000001</v>
      </c>
      <c r="S215" s="243">
        <v>0</v>
      </c>
      <c r="T215" s="244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5" t="s">
        <v>362</v>
      </c>
      <c r="AT215" s="245" t="s">
        <v>209</v>
      </c>
      <c r="AU215" s="245" t="s">
        <v>113</v>
      </c>
      <c r="AY215" s="18" t="s">
        <v>136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18" t="s">
        <v>113</v>
      </c>
      <c r="BK215" s="246">
        <f>ROUND(I215*H215,2)</f>
        <v>0</v>
      </c>
      <c r="BL215" s="18" t="s">
        <v>275</v>
      </c>
      <c r="BM215" s="245" t="s">
        <v>1445</v>
      </c>
    </row>
    <row r="216" s="2" customFormat="1" ht="24.15" customHeight="1">
      <c r="A216" s="39"/>
      <c r="B216" s="40"/>
      <c r="C216" s="234" t="s">
        <v>500</v>
      </c>
      <c r="D216" s="234" t="s">
        <v>140</v>
      </c>
      <c r="E216" s="235" t="s">
        <v>1377</v>
      </c>
      <c r="F216" s="236" t="s">
        <v>1378</v>
      </c>
      <c r="G216" s="237" t="s">
        <v>816</v>
      </c>
      <c r="H216" s="238">
        <v>1</v>
      </c>
      <c r="I216" s="239"/>
      <c r="J216" s="240">
        <f>ROUND(I216*H216,2)</f>
        <v>0</v>
      </c>
      <c r="K216" s="236" t="s">
        <v>811</v>
      </c>
      <c r="L216" s="45"/>
      <c r="M216" s="241" t="s">
        <v>1</v>
      </c>
      <c r="N216" s="242" t="s">
        <v>42</v>
      </c>
      <c r="O216" s="92"/>
      <c r="P216" s="243">
        <f>O216*H216</f>
        <v>0</v>
      </c>
      <c r="Q216" s="243">
        <v>0</v>
      </c>
      <c r="R216" s="243">
        <f>Q216*H216</f>
        <v>0</v>
      </c>
      <c r="S216" s="243">
        <v>0</v>
      </c>
      <c r="T216" s="244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5" t="s">
        <v>275</v>
      </c>
      <c r="AT216" s="245" t="s">
        <v>140</v>
      </c>
      <c r="AU216" s="245" t="s">
        <v>113</v>
      </c>
      <c r="AY216" s="18" t="s">
        <v>136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18" t="s">
        <v>113</v>
      </c>
      <c r="BK216" s="246">
        <f>ROUND(I216*H216,2)</f>
        <v>0</v>
      </c>
      <c r="BL216" s="18" t="s">
        <v>275</v>
      </c>
      <c r="BM216" s="245" t="s">
        <v>524</v>
      </c>
    </row>
    <row r="217" s="2" customFormat="1" ht="16.5" customHeight="1">
      <c r="A217" s="39"/>
      <c r="B217" s="40"/>
      <c r="C217" s="234" t="s">
        <v>506</v>
      </c>
      <c r="D217" s="234" t="s">
        <v>140</v>
      </c>
      <c r="E217" s="235" t="s">
        <v>1446</v>
      </c>
      <c r="F217" s="236" t="s">
        <v>1447</v>
      </c>
      <c r="G217" s="237" t="s">
        <v>300</v>
      </c>
      <c r="H217" s="238">
        <v>60</v>
      </c>
      <c r="I217" s="239"/>
      <c r="J217" s="240">
        <f>ROUND(I217*H217,2)</f>
        <v>0</v>
      </c>
      <c r="K217" s="236" t="s">
        <v>811</v>
      </c>
      <c r="L217" s="45"/>
      <c r="M217" s="241" t="s">
        <v>1</v>
      </c>
      <c r="N217" s="242" t="s">
        <v>42</v>
      </c>
      <c r="O217" s="92"/>
      <c r="P217" s="243">
        <f>O217*H217</f>
        <v>0</v>
      </c>
      <c r="Q217" s="243">
        <v>0</v>
      </c>
      <c r="R217" s="243">
        <f>Q217*H217</f>
        <v>0</v>
      </c>
      <c r="S217" s="243">
        <v>0</v>
      </c>
      <c r="T217" s="244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5" t="s">
        <v>275</v>
      </c>
      <c r="AT217" s="245" t="s">
        <v>140</v>
      </c>
      <c r="AU217" s="245" t="s">
        <v>113</v>
      </c>
      <c r="AY217" s="18" t="s">
        <v>136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18" t="s">
        <v>113</v>
      </c>
      <c r="BK217" s="246">
        <f>ROUND(I217*H217,2)</f>
        <v>0</v>
      </c>
      <c r="BL217" s="18" t="s">
        <v>275</v>
      </c>
      <c r="BM217" s="245" t="s">
        <v>534</v>
      </c>
    </row>
    <row r="218" s="2" customFormat="1" ht="16.5" customHeight="1">
      <c r="A218" s="39"/>
      <c r="B218" s="40"/>
      <c r="C218" s="234" t="s">
        <v>510</v>
      </c>
      <c r="D218" s="234" t="s">
        <v>140</v>
      </c>
      <c r="E218" s="235" t="s">
        <v>1448</v>
      </c>
      <c r="F218" s="236" t="s">
        <v>1449</v>
      </c>
      <c r="G218" s="237" t="s">
        <v>300</v>
      </c>
      <c r="H218" s="238">
        <v>10</v>
      </c>
      <c r="I218" s="239"/>
      <c r="J218" s="240">
        <f>ROUND(I218*H218,2)</f>
        <v>0</v>
      </c>
      <c r="K218" s="236" t="s">
        <v>811</v>
      </c>
      <c r="L218" s="45"/>
      <c r="M218" s="241" t="s">
        <v>1</v>
      </c>
      <c r="N218" s="242" t="s">
        <v>42</v>
      </c>
      <c r="O218" s="92"/>
      <c r="P218" s="243">
        <f>O218*H218</f>
        <v>0</v>
      </c>
      <c r="Q218" s="243">
        <v>0</v>
      </c>
      <c r="R218" s="243">
        <f>Q218*H218</f>
        <v>0</v>
      </c>
      <c r="S218" s="243">
        <v>0</v>
      </c>
      <c r="T218" s="244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5" t="s">
        <v>275</v>
      </c>
      <c r="AT218" s="245" t="s">
        <v>140</v>
      </c>
      <c r="AU218" s="245" t="s">
        <v>113</v>
      </c>
      <c r="AY218" s="18" t="s">
        <v>136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18" t="s">
        <v>113</v>
      </c>
      <c r="BK218" s="246">
        <f>ROUND(I218*H218,2)</f>
        <v>0</v>
      </c>
      <c r="BL218" s="18" t="s">
        <v>275</v>
      </c>
      <c r="BM218" s="245" t="s">
        <v>542</v>
      </c>
    </row>
    <row r="219" s="2" customFormat="1" ht="24.15" customHeight="1">
      <c r="A219" s="39"/>
      <c r="B219" s="40"/>
      <c r="C219" s="234" t="s">
        <v>515</v>
      </c>
      <c r="D219" s="234" t="s">
        <v>140</v>
      </c>
      <c r="E219" s="235" t="s">
        <v>1450</v>
      </c>
      <c r="F219" s="236" t="s">
        <v>1451</v>
      </c>
      <c r="G219" s="237" t="s">
        <v>493</v>
      </c>
      <c r="H219" s="238">
        <v>50</v>
      </c>
      <c r="I219" s="239"/>
      <c r="J219" s="240">
        <f>ROUND(I219*H219,2)</f>
        <v>0</v>
      </c>
      <c r="K219" s="236" t="s">
        <v>144</v>
      </c>
      <c r="L219" s="45"/>
      <c r="M219" s="241" t="s">
        <v>1</v>
      </c>
      <c r="N219" s="242" t="s">
        <v>42</v>
      </c>
      <c r="O219" s="92"/>
      <c r="P219" s="243">
        <f>O219*H219</f>
        <v>0</v>
      </c>
      <c r="Q219" s="243">
        <v>0</v>
      </c>
      <c r="R219" s="243">
        <f>Q219*H219</f>
        <v>0</v>
      </c>
      <c r="S219" s="243">
        <v>0</v>
      </c>
      <c r="T219" s="244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5" t="s">
        <v>275</v>
      </c>
      <c r="AT219" s="245" t="s">
        <v>140</v>
      </c>
      <c r="AU219" s="245" t="s">
        <v>113</v>
      </c>
      <c r="AY219" s="18" t="s">
        <v>136</v>
      </c>
      <c r="BE219" s="246">
        <f>IF(N219="základní",J219,0)</f>
        <v>0</v>
      </c>
      <c r="BF219" s="246">
        <f>IF(N219="snížená",J219,0)</f>
        <v>0</v>
      </c>
      <c r="BG219" s="246">
        <f>IF(N219="zákl. přenesená",J219,0)</f>
        <v>0</v>
      </c>
      <c r="BH219" s="246">
        <f>IF(N219="sníž. přenesená",J219,0)</f>
        <v>0</v>
      </c>
      <c r="BI219" s="246">
        <f>IF(N219="nulová",J219,0)</f>
        <v>0</v>
      </c>
      <c r="BJ219" s="18" t="s">
        <v>113</v>
      </c>
      <c r="BK219" s="246">
        <f>ROUND(I219*H219,2)</f>
        <v>0</v>
      </c>
      <c r="BL219" s="18" t="s">
        <v>275</v>
      </c>
      <c r="BM219" s="245" t="s">
        <v>1452</v>
      </c>
    </row>
    <row r="220" s="13" customFormat="1">
      <c r="A220" s="13"/>
      <c r="B220" s="252"/>
      <c r="C220" s="253"/>
      <c r="D220" s="254" t="s">
        <v>197</v>
      </c>
      <c r="E220" s="255" t="s">
        <v>1</v>
      </c>
      <c r="F220" s="256" t="s">
        <v>1453</v>
      </c>
      <c r="G220" s="253"/>
      <c r="H220" s="257">
        <v>50</v>
      </c>
      <c r="I220" s="258"/>
      <c r="J220" s="253"/>
      <c r="K220" s="253"/>
      <c r="L220" s="259"/>
      <c r="M220" s="260"/>
      <c r="N220" s="261"/>
      <c r="O220" s="261"/>
      <c r="P220" s="261"/>
      <c r="Q220" s="261"/>
      <c r="R220" s="261"/>
      <c r="S220" s="261"/>
      <c r="T220" s="26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3" t="s">
        <v>197</v>
      </c>
      <c r="AU220" s="263" t="s">
        <v>113</v>
      </c>
      <c r="AV220" s="13" t="s">
        <v>113</v>
      </c>
      <c r="AW220" s="13" t="s">
        <v>32</v>
      </c>
      <c r="AX220" s="13" t="s">
        <v>84</v>
      </c>
      <c r="AY220" s="263" t="s">
        <v>136</v>
      </c>
    </row>
    <row r="221" s="2" customFormat="1" ht="16.5" customHeight="1">
      <c r="A221" s="39"/>
      <c r="B221" s="40"/>
      <c r="C221" s="234" t="s">
        <v>519</v>
      </c>
      <c r="D221" s="234" t="s">
        <v>140</v>
      </c>
      <c r="E221" s="235" t="s">
        <v>1454</v>
      </c>
      <c r="F221" s="236" t="s">
        <v>1455</v>
      </c>
      <c r="G221" s="237" t="s">
        <v>493</v>
      </c>
      <c r="H221" s="238">
        <v>20</v>
      </c>
      <c r="I221" s="239"/>
      <c r="J221" s="240">
        <f>ROUND(I221*H221,2)</f>
        <v>0</v>
      </c>
      <c r="K221" s="236" t="s">
        <v>811</v>
      </c>
      <c r="L221" s="45"/>
      <c r="M221" s="241" t="s">
        <v>1</v>
      </c>
      <c r="N221" s="242" t="s">
        <v>42</v>
      </c>
      <c r="O221" s="92"/>
      <c r="P221" s="243">
        <f>O221*H221</f>
        <v>0</v>
      </c>
      <c r="Q221" s="243">
        <v>0</v>
      </c>
      <c r="R221" s="243">
        <f>Q221*H221</f>
        <v>0</v>
      </c>
      <c r="S221" s="243">
        <v>0</v>
      </c>
      <c r="T221" s="244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5" t="s">
        <v>275</v>
      </c>
      <c r="AT221" s="245" t="s">
        <v>140</v>
      </c>
      <c r="AU221" s="245" t="s">
        <v>113</v>
      </c>
      <c r="AY221" s="18" t="s">
        <v>136</v>
      </c>
      <c r="BE221" s="246">
        <f>IF(N221="základní",J221,0)</f>
        <v>0</v>
      </c>
      <c r="BF221" s="246">
        <f>IF(N221="snížená",J221,0)</f>
        <v>0</v>
      </c>
      <c r="BG221" s="246">
        <f>IF(N221="zákl. přenesená",J221,0)</f>
        <v>0</v>
      </c>
      <c r="BH221" s="246">
        <f>IF(N221="sníž. přenesená",J221,0)</f>
        <v>0</v>
      </c>
      <c r="BI221" s="246">
        <f>IF(N221="nulová",J221,0)</f>
        <v>0</v>
      </c>
      <c r="BJ221" s="18" t="s">
        <v>113</v>
      </c>
      <c r="BK221" s="246">
        <f>ROUND(I221*H221,2)</f>
        <v>0</v>
      </c>
      <c r="BL221" s="18" t="s">
        <v>275</v>
      </c>
      <c r="BM221" s="245" t="s">
        <v>609</v>
      </c>
    </row>
    <row r="222" s="2" customFormat="1" ht="16.5" customHeight="1">
      <c r="A222" s="39"/>
      <c r="B222" s="40"/>
      <c r="C222" s="234" t="s">
        <v>524</v>
      </c>
      <c r="D222" s="234" t="s">
        <v>140</v>
      </c>
      <c r="E222" s="235" t="s">
        <v>1456</v>
      </c>
      <c r="F222" s="236" t="s">
        <v>1457</v>
      </c>
      <c r="G222" s="237" t="s">
        <v>493</v>
      </c>
      <c r="H222" s="238">
        <v>30</v>
      </c>
      <c r="I222" s="239"/>
      <c r="J222" s="240">
        <f>ROUND(I222*H222,2)</f>
        <v>0</v>
      </c>
      <c r="K222" s="236" t="s">
        <v>811</v>
      </c>
      <c r="L222" s="45"/>
      <c r="M222" s="241" t="s">
        <v>1</v>
      </c>
      <c r="N222" s="242" t="s">
        <v>42</v>
      </c>
      <c r="O222" s="92"/>
      <c r="P222" s="243">
        <f>O222*H222</f>
        <v>0</v>
      </c>
      <c r="Q222" s="243">
        <v>0</v>
      </c>
      <c r="R222" s="243">
        <f>Q222*H222</f>
        <v>0</v>
      </c>
      <c r="S222" s="243">
        <v>0</v>
      </c>
      <c r="T222" s="244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5" t="s">
        <v>275</v>
      </c>
      <c r="AT222" s="245" t="s">
        <v>140</v>
      </c>
      <c r="AU222" s="245" t="s">
        <v>113</v>
      </c>
      <c r="AY222" s="18" t="s">
        <v>136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18" t="s">
        <v>113</v>
      </c>
      <c r="BK222" s="246">
        <f>ROUND(I222*H222,2)</f>
        <v>0</v>
      </c>
      <c r="BL222" s="18" t="s">
        <v>275</v>
      </c>
      <c r="BM222" s="245" t="s">
        <v>620</v>
      </c>
    </row>
    <row r="223" s="2" customFormat="1" ht="21.75" customHeight="1">
      <c r="A223" s="39"/>
      <c r="B223" s="40"/>
      <c r="C223" s="234" t="s">
        <v>530</v>
      </c>
      <c r="D223" s="234" t="s">
        <v>140</v>
      </c>
      <c r="E223" s="235" t="s">
        <v>1458</v>
      </c>
      <c r="F223" s="236" t="s">
        <v>1459</v>
      </c>
      <c r="G223" s="237" t="s">
        <v>300</v>
      </c>
      <c r="H223" s="238">
        <v>11</v>
      </c>
      <c r="I223" s="239"/>
      <c r="J223" s="240">
        <f>ROUND(I223*H223,2)</f>
        <v>0</v>
      </c>
      <c r="K223" s="236" t="s">
        <v>144</v>
      </c>
      <c r="L223" s="45"/>
      <c r="M223" s="241" t="s">
        <v>1</v>
      </c>
      <c r="N223" s="242" t="s">
        <v>42</v>
      </c>
      <c r="O223" s="92"/>
      <c r="P223" s="243">
        <f>O223*H223</f>
        <v>0</v>
      </c>
      <c r="Q223" s="243">
        <v>0</v>
      </c>
      <c r="R223" s="243">
        <f>Q223*H223</f>
        <v>0</v>
      </c>
      <c r="S223" s="243">
        <v>0</v>
      </c>
      <c r="T223" s="244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5" t="s">
        <v>275</v>
      </c>
      <c r="AT223" s="245" t="s">
        <v>140</v>
      </c>
      <c r="AU223" s="245" t="s">
        <v>113</v>
      </c>
      <c r="AY223" s="18" t="s">
        <v>136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18" t="s">
        <v>113</v>
      </c>
      <c r="BK223" s="246">
        <f>ROUND(I223*H223,2)</f>
        <v>0</v>
      </c>
      <c r="BL223" s="18" t="s">
        <v>275</v>
      </c>
      <c r="BM223" s="245" t="s">
        <v>655</v>
      </c>
    </row>
    <row r="224" s="2" customFormat="1" ht="21.75" customHeight="1">
      <c r="A224" s="39"/>
      <c r="B224" s="40"/>
      <c r="C224" s="234" t="s">
        <v>534</v>
      </c>
      <c r="D224" s="234" t="s">
        <v>140</v>
      </c>
      <c r="E224" s="235" t="s">
        <v>1460</v>
      </c>
      <c r="F224" s="236" t="s">
        <v>1461</v>
      </c>
      <c r="G224" s="237" t="s">
        <v>300</v>
      </c>
      <c r="H224" s="238">
        <v>6</v>
      </c>
      <c r="I224" s="239"/>
      <c r="J224" s="240">
        <f>ROUND(I224*H224,2)</f>
        <v>0</v>
      </c>
      <c r="K224" s="236" t="s">
        <v>144</v>
      </c>
      <c r="L224" s="45"/>
      <c r="M224" s="241" t="s">
        <v>1</v>
      </c>
      <c r="N224" s="242" t="s">
        <v>42</v>
      </c>
      <c r="O224" s="92"/>
      <c r="P224" s="243">
        <f>O224*H224</f>
        <v>0</v>
      </c>
      <c r="Q224" s="243">
        <v>0</v>
      </c>
      <c r="R224" s="243">
        <f>Q224*H224</f>
        <v>0</v>
      </c>
      <c r="S224" s="243">
        <v>0</v>
      </c>
      <c r="T224" s="244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5" t="s">
        <v>275</v>
      </c>
      <c r="AT224" s="245" t="s">
        <v>140</v>
      </c>
      <c r="AU224" s="245" t="s">
        <v>113</v>
      </c>
      <c r="AY224" s="18" t="s">
        <v>136</v>
      </c>
      <c r="BE224" s="246">
        <f>IF(N224="základní",J224,0)</f>
        <v>0</v>
      </c>
      <c r="BF224" s="246">
        <f>IF(N224="snížená",J224,0)</f>
        <v>0</v>
      </c>
      <c r="BG224" s="246">
        <f>IF(N224="zákl. přenesená",J224,0)</f>
        <v>0</v>
      </c>
      <c r="BH224" s="246">
        <f>IF(N224="sníž. přenesená",J224,0)</f>
        <v>0</v>
      </c>
      <c r="BI224" s="246">
        <f>IF(N224="nulová",J224,0)</f>
        <v>0</v>
      </c>
      <c r="BJ224" s="18" t="s">
        <v>113</v>
      </c>
      <c r="BK224" s="246">
        <f>ROUND(I224*H224,2)</f>
        <v>0</v>
      </c>
      <c r="BL224" s="18" t="s">
        <v>275</v>
      </c>
      <c r="BM224" s="245" t="s">
        <v>677</v>
      </c>
    </row>
    <row r="225" s="2" customFormat="1" ht="24.15" customHeight="1">
      <c r="A225" s="39"/>
      <c r="B225" s="40"/>
      <c r="C225" s="234" t="s">
        <v>538</v>
      </c>
      <c r="D225" s="234" t="s">
        <v>140</v>
      </c>
      <c r="E225" s="235" t="s">
        <v>1462</v>
      </c>
      <c r="F225" s="236" t="s">
        <v>1463</v>
      </c>
      <c r="G225" s="237" t="s">
        <v>300</v>
      </c>
      <c r="H225" s="238">
        <v>35</v>
      </c>
      <c r="I225" s="239"/>
      <c r="J225" s="240">
        <f>ROUND(I225*H225,2)</f>
        <v>0</v>
      </c>
      <c r="K225" s="236" t="s">
        <v>144</v>
      </c>
      <c r="L225" s="45"/>
      <c r="M225" s="241" t="s">
        <v>1</v>
      </c>
      <c r="N225" s="242" t="s">
        <v>42</v>
      </c>
      <c r="O225" s="92"/>
      <c r="P225" s="243">
        <f>O225*H225</f>
        <v>0</v>
      </c>
      <c r="Q225" s="243">
        <v>0</v>
      </c>
      <c r="R225" s="243">
        <f>Q225*H225</f>
        <v>0</v>
      </c>
      <c r="S225" s="243">
        <v>0</v>
      </c>
      <c r="T225" s="244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5" t="s">
        <v>275</v>
      </c>
      <c r="AT225" s="245" t="s">
        <v>140</v>
      </c>
      <c r="AU225" s="245" t="s">
        <v>113</v>
      </c>
      <c r="AY225" s="18" t="s">
        <v>136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18" t="s">
        <v>113</v>
      </c>
      <c r="BK225" s="246">
        <f>ROUND(I225*H225,2)</f>
        <v>0</v>
      </c>
      <c r="BL225" s="18" t="s">
        <v>275</v>
      </c>
      <c r="BM225" s="245" t="s">
        <v>692</v>
      </c>
    </row>
    <row r="226" s="2" customFormat="1" ht="24.15" customHeight="1">
      <c r="A226" s="39"/>
      <c r="B226" s="40"/>
      <c r="C226" s="234" t="s">
        <v>542</v>
      </c>
      <c r="D226" s="234" t="s">
        <v>140</v>
      </c>
      <c r="E226" s="235" t="s">
        <v>1464</v>
      </c>
      <c r="F226" s="236" t="s">
        <v>1465</v>
      </c>
      <c r="G226" s="237" t="s">
        <v>300</v>
      </c>
      <c r="H226" s="238">
        <v>10</v>
      </c>
      <c r="I226" s="239"/>
      <c r="J226" s="240">
        <f>ROUND(I226*H226,2)</f>
        <v>0</v>
      </c>
      <c r="K226" s="236" t="s">
        <v>144</v>
      </c>
      <c r="L226" s="45"/>
      <c r="M226" s="241" t="s">
        <v>1</v>
      </c>
      <c r="N226" s="242" t="s">
        <v>42</v>
      </c>
      <c r="O226" s="92"/>
      <c r="P226" s="243">
        <f>O226*H226</f>
        <v>0</v>
      </c>
      <c r="Q226" s="243">
        <v>0</v>
      </c>
      <c r="R226" s="243">
        <f>Q226*H226</f>
        <v>0</v>
      </c>
      <c r="S226" s="243">
        <v>0</v>
      </c>
      <c r="T226" s="244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5" t="s">
        <v>275</v>
      </c>
      <c r="AT226" s="245" t="s">
        <v>140</v>
      </c>
      <c r="AU226" s="245" t="s">
        <v>113</v>
      </c>
      <c r="AY226" s="18" t="s">
        <v>136</v>
      </c>
      <c r="BE226" s="246">
        <f>IF(N226="základní",J226,0)</f>
        <v>0</v>
      </c>
      <c r="BF226" s="246">
        <f>IF(N226="snížená",J226,0)</f>
        <v>0</v>
      </c>
      <c r="BG226" s="246">
        <f>IF(N226="zákl. přenesená",J226,0)</f>
        <v>0</v>
      </c>
      <c r="BH226" s="246">
        <f>IF(N226="sníž. přenesená",J226,0)</f>
        <v>0</v>
      </c>
      <c r="BI226" s="246">
        <f>IF(N226="nulová",J226,0)</f>
        <v>0</v>
      </c>
      <c r="BJ226" s="18" t="s">
        <v>113</v>
      </c>
      <c r="BK226" s="246">
        <f>ROUND(I226*H226,2)</f>
        <v>0</v>
      </c>
      <c r="BL226" s="18" t="s">
        <v>275</v>
      </c>
      <c r="BM226" s="245" t="s">
        <v>704</v>
      </c>
    </row>
    <row r="227" s="2" customFormat="1" ht="24.15" customHeight="1">
      <c r="A227" s="39"/>
      <c r="B227" s="40"/>
      <c r="C227" s="234" t="s">
        <v>546</v>
      </c>
      <c r="D227" s="234" t="s">
        <v>140</v>
      </c>
      <c r="E227" s="235" t="s">
        <v>1466</v>
      </c>
      <c r="F227" s="236" t="s">
        <v>1467</v>
      </c>
      <c r="G227" s="237" t="s">
        <v>300</v>
      </c>
      <c r="H227" s="238">
        <v>2</v>
      </c>
      <c r="I227" s="239"/>
      <c r="J227" s="240">
        <f>ROUND(I227*H227,2)</f>
        <v>0</v>
      </c>
      <c r="K227" s="236" t="s">
        <v>144</v>
      </c>
      <c r="L227" s="45"/>
      <c r="M227" s="241" t="s">
        <v>1</v>
      </c>
      <c r="N227" s="242" t="s">
        <v>42</v>
      </c>
      <c r="O227" s="92"/>
      <c r="P227" s="243">
        <f>O227*H227</f>
        <v>0</v>
      </c>
      <c r="Q227" s="243">
        <v>0</v>
      </c>
      <c r="R227" s="243">
        <f>Q227*H227</f>
        <v>0</v>
      </c>
      <c r="S227" s="243">
        <v>0</v>
      </c>
      <c r="T227" s="244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5" t="s">
        <v>275</v>
      </c>
      <c r="AT227" s="245" t="s">
        <v>140</v>
      </c>
      <c r="AU227" s="245" t="s">
        <v>113</v>
      </c>
      <c r="AY227" s="18" t="s">
        <v>136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18" t="s">
        <v>113</v>
      </c>
      <c r="BK227" s="246">
        <f>ROUND(I227*H227,2)</f>
        <v>0</v>
      </c>
      <c r="BL227" s="18" t="s">
        <v>275</v>
      </c>
      <c r="BM227" s="245" t="s">
        <v>1468</v>
      </c>
    </row>
    <row r="228" s="2" customFormat="1" ht="24.15" customHeight="1">
      <c r="A228" s="39"/>
      <c r="B228" s="40"/>
      <c r="C228" s="264" t="s">
        <v>550</v>
      </c>
      <c r="D228" s="264" t="s">
        <v>209</v>
      </c>
      <c r="E228" s="265" t="s">
        <v>1469</v>
      </c>
      <c r="F228" s="266" t="s">
        <v>1470</v>
      </c>
      <c r="G228" s="267" t="s">
        <v>300</v>
      </c>
      <c r="H228" s="268">
        <v>2</v>
      </c>
      <c r="I228" s="269"/>
      <c r="J228" s="270">
        <f>ROUND(I228*H228,2)</f>
        <v>0</v>
      </c>
      <c r="K228" s="266" t="s">
        <v>144</v>
      </c>
      <c r="L228" s="271"/>
      <c r="M228" s="272" t="s">
        <v>1</v>
      </c>
      <c r="N228" s="273" t="s">
        <v>42</v>
      </c>
      <c r="O228" s="92"/>
      <c r="P228" s="243">
        <f>O228*H228</f>
        <v>0</v>
      </c>
      <c r="Q228" s="243">
        <v>4.0000000000000003E-05</v>
      </c>
      <c r="R228" s="243">
        <f>Q228*H228</f>
        <v>8.0000000000000007E-05</v>
      </c>
      <c r="S228" s="243">
        <v>0</v>
      </c>
      <c r="T228" s="244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5" t="s">
        <v>362</v>
      </c>
      <c r="AT228" s="245" t="s">
        <v>209</v>
      </c>
      <c r="AU228" s="245" t="s">
        <v>113</v>
      </c>
      <c r="AY228" s="18" t="s">
        <v>136</v>
      </c>
      <c r="BE228" s="246">
        <f>IF(N228="základní",J228,0)</f>
        <v>0</v>
      </c>
      <c r="BF228" s="246">
        <f>IF(N228="snížená",J228,0)</f>
        <v>0</v>
      </c>
      <c r="BG228" s="246">
        <f>IF(N228="zákl. přenesená",J228,0)</f>
        <v>0</v>
      </c>
      <c r="BH228" s="246">
        <f>IF(N228="sníž. přenesená",J228,0)</f>
        <v>0</v>
      </c>
      <c r="BI228" s="246">
        <f>IF(N228="nulová",J228,0)</f>
        <v>0</v>
      </c>
      <c r="BJ228" s="18" t="s">
        <v>113</v>
      </c>
      <c r="BK228" s="246">
        <f>ROUND(I228*H228,2)</f>
        <v>0</v>
      </c>
      <c r="BL228" s="18" t="s">
        <v>275</v>
      </c>
      <c r="BM228" s="245" t="s">
        <v>1471</v>
      </c>
    </row>
    <row r="229" s="2" customFormat="1" ht="24.15" customHeight="1">
      <c r="A229" s="39"/>
      <c r="B229" s="40"/>
      <c r="C229" s="234" t="s">
        <v>555</v>
      </c>
      <c r="D229" s="234" t="s">
        <v>140</v>
      </c>
      <c r="E229" s="235" t="s">
        <v>1472</v>
      </c>
      <c r="F229" s="236" t="s">
        <v>1473</v>
      </c>
      <c r="G229" s="237" t="s">
        <v>300</v>
      </c>
      <c r="H229" s="238">
        <v>4</v>
      </c>
      <c r="I229" s="239"/>
      <c r="J229" s="240">
        <f>ROUND(I229*H229,2)</f>
        <v>0</v>
      </c>
      <c r="K229" s="236" t="s">
        <v>144</v>
      </c>
      <c r="L229" s="45"/>
      <c r="M229" s="241" t="s">
        <v>1</v>
      </c>
      <c r="N229" s="242" t="s">
        <v>42</v>
      </c>
      <c r="O229" s="92"/>
      <c r="P229" s="243">
        <f>O229*H229</f>
        <v>0</v>
      </c>
      <c r="Q229" s="243">
        <v>0</v>
      </c>
      <c r="R229" s="243">
        <f>Q229*H229</f>
        <v>0</v>
      </c>
      <c r="S229" s="243">
        <v>0</v>
      </c>
      <c r="T229" s="244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5" t="s">
        <v>275</v>
      </c>
      <c r="AT229" s="245" t="s">
        <v>140</v>
      </c>
      <c r="AU229" s="245" t="s">
        <v>113</v>
      </c>
      <c r="AY229" s="18" t="s">
        <v>136</v>
      </c>
      <c r="BE229" s="246">
        <f>IF(N229="základní",J229,0)</f>
        <v>0</v>
      </c>
      <c r="BF229" s="246">
        <f>IF(N229="snížená",J229,0)</f>
        <v>0</v>
      </c>
      <c r="BG229" s="246">
        <f>IF(N229="zákl. přenesená",J229,0)</f>
        <v>0</v>
      </c>
      <c r="BH229" s="246">
        <f>IF(N229="sníž. přenesená",J229,0)</f>
        <v>0</v>
      </c>
      <c r="BI229" s="246">
        <f>IF(N229="nulová",J229,0)</f>
        <v>0</v>
      </c>
      <c r="BJ229" s="18" t="s">
        <v>113</v>
      </c>
      <c r="BK229" s="246">
        <f>ROUND(I229*H229,2)</f>
        <v>0</v>
      </c>
      <c r="BL229" s="18" t="s">
        <v>275</v>
      </c>
      <c r="BM229" s="245" t="s">
        <v>1474</v>
      </c>
    </row>
    <row r="230" s="2" customFormat="1" ht="24.15" customHeight="1">
      <c r="A230" s="39"/>
      <c r="B230" s="40"/>
      <c r="C230" s="264" t="s">
        <v>561</v>
      </c>
      <c r="D230" s="264" t="s">
        <v>209</v>
      </c>
      <c r="E230" s="265" t="s">
        <v>1475</v>
      </c>
      <c r="F230" s="266" t="s">
        <v>1476</v>
      </c>
      <c r="G230" s="267" t="s">
        <v>300</v>
      </c>
      <c r="H230" s="268">
        <v>4</v>
      </c>
      <c r="I230" s="269"/>
      <c r="J230" s="270">
        <f>ROUND(I230*H230,2)</f>
        <v>0</v>
      </c>
      <c r="K230" s="266" t="s">
        <v>144</v>
      </c>
      <c r="L230" s="271"/>
      <c r="M230" s="272" t="s">
        <v>1</v>
      </c>
      <c r="N230" s="273" t="s">
        <v>42</v>
      </c>
      <c r="O230" s="92"/>
      <c r="P230" s="243">
        <f>O230*H230</f>
        <v>0</v>
      </c>
      <c r="Q230" s="243">
        <v>9.0000000000000006E-05</v>
      </c>
      <c r="R230" s="243">
        <f>Q230*H230</f>
        <v>0.00036000000000000002</v>
      </c>
      <c r="S230" s="243">
        <v>0</v>
      </c>
      <c r="T230" s="244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5" t="s">
        <v>362</v>
      </c>
      <c r="AT230" s="245" t="s">
        <v>209</v>
      </c>
      <c r="AU230" s="245" t="s">
        <v>113</v>
      </c>
      <c r="AY230" s="18" t="s">
        <v>136</v>
      </c>
      <c r="BE230" s="246">
        <f>IF(N230="základní",J230,0)</f>
        <v>0</v>
      </c>
      <c r="BF230" s="246">
        <f>IF(N230="snížená",J230,0)</f>
        <v>0</v>
      </c>
      <c r="BG230" s="246">
        <f>IF(N230="zákl. přenesená",J230,0)</f>
        <v>0</v>
      </c>
      <c r="BH230" s="246">
        <f>IF(N230="sníž. přenesená",J230,0)</f>
        <v>0</v>
      </c>
      <c r="BI230" s="246">
        <f>IF(N230="nulová",J230,0)</f>
        <v>0</v>
      </c>
      <c r="BJ230" s="18" t="s">
        <v>113</v>
      </c>
      <c r="BK230" s="246">
        <f>ROUND(I230*H230,2)</f>
        <v>0</v>
      </c>
      <c r="BL230" s="18" t="s">
        <v>275</v>
      </c>
      <c r="BM230" s="245" t="s">
        <v>1477</v>
      </c>
    </row>
    <row r="231" s="2" customFormat="1" ht="24.15" customHeight="1">
      <c r="A231" s="39"/>
      <c r="B231" s="40"/>
      <c r="C231" s="234" t="s">
        <v>565</v>
      </c>
      <c r="D231" s="234" t="s">
        <v>140</v>
      </c>
      <c r="E231" s="235" t="s">
        <v>1478</v>
      </c>
      <c r="F231" s="236" t="s">
        <v>1479</v>
      </c>
      <c r="G231" s="237" t="s">
        <v>300</v>
      </c>
      <c r="H231" s="238">
        <v>17</v>
      </c>
      <c r="I231" s="239"/>
      <c r="J231" s="240">
        <f>ROUND(I231*H231,2)</f>
        <v>0</v>
      </c>
      <c r="K231" s="236" t="s">
        <v>144</v>
      </c>
      <c r="L231" s="45"/>
      <c r="M231" s="241" t="s">
        <v>1</v>
      </c>
      <c r="N231" s="242" t="s">
        <v>42</v>
      </c>
      <c r="O231" s="92"/>
      <c r="P231" s="243">
        <f>O231*H231</f>
        <v>0</v>
      </c>
      <c r="Q231" s="243">
        <v>0</v>
      </c>
      <c r="R231" s="243">
        <f>Q231*H231</f>
        <v>0</v>
      </c>
      <c r="S231" s="243">
        <v>0</v>
      </c>
      <c r="T231" s="244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5" t="s">
        <v>275</v>
      </c>
      <c r="AT231" s="245" t="s">
        <v>140</v>
      </c>
      <c r="AU231" s="245" t="s">
        <v>113</v>
      </c>
      <c r="AY231" s="18" t="s">
        <v>136</v>
      </c>
      <c r="BE231" s="246">
        <f>IF(N231="základní",J231,0)</f>
        <v>0</v>
      </c>
      <c r="BF231" s="246">
        <f>IF(N231="snížená",J231,0)</f>
        <v>0</v>
      </c>
      <c r="BG231" s="246">
        <f>IF(N231="zákl. přenesená",J231,0)</f>
        <v>0</v>
      </c>
      <c r="BH231" s="246">
        <f>IF(N231="sníž. přenesená",J231,0)</f>
        <v>0</v>
      </c>
      <c r="BI231" s="246">
        <f>IF(N231="nulová",J231,0)</f>
        <v>0</v>
      </c>
      <c r="BJ231" s="18" t="s">
        <v>113</v>
      </c>
      <c r="BK231" s="246">
        <f>ROUND(I231*H231,2)</f>
        <v>0</v>
      </c>
      <c r="BL231" s="18" t="s">
        <v>275</v>
      </c>
      <c r="BM231" s="245" t="s">
        <v>1480</v>
      </c>
    </row>
    <row r="232" s="2" customFormat="1" ht="24.15" customHeight="1">
      <c r="A232" s="39"/>
      <c r="B232" s="40"/>
      <c r="C232" s="264" t="s">
        <v>571</v>
      </c>
      <c r="D232" s="264" t="s">
        <v>209</v>
      </c>
      <c r="E232" s="265" t="s">
        <v>1481</v>
      </c>
      <c r="F232" s="266" t="s">
        <v>1482</v>
      </c>
      <c r="G232" s="267" t="s">
        <v>300</v>
      </c>
      <c r="H232" s="268">
        <v>17</v>
      </c>
      <c r="I232" s="269"/>
      <c r="J232" s="270">
        <f>ROUND(I232*H232,2)</f>
        <v>0</v>
      </c>
      <c r="K232" s="266" t="s">
        <v>144</v>
      </c>
      <c r="L232" s="271"/>
      <c r="M232" s="272" t="s">
        <v>1</v>
      </c>
      <c r="N232" s="273" t="s">
        <v>42</v>
      </c>
      <c r="O232" s="92"/>
      <c r="P232" s="243">
        <f>O232*H232</f>
        <v>0</v>
      </c>
      <c r="Q232" s="243">
        <v>6.0000000000000002E-05</v>
      </c>
      <c r="R232" s="243">
        <f>Q232*H232</f>
        <v>0.0010200000000000001</v>
      </c>
      <c r="S232" s="243">
        <v>0</v>
      </c>
      <c r="T232" s="244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5" t="s">
        <v>362</v>
      </c>
      <c r="AT232" s="245" t="s">
        <v>209</v>
      </c>
      <c r="AU232" s="245" t="s">
        <v>113</v>
      </c>
      <c r="AY232" s="18" t="s">
        <v>136</v>
      </c>
      <c r="BE232" s="246">
        <f>IF(N232="základní",J232,0)</f>
        <v>0</v>
      </c>
      <c r="BF232" s="246">
        <f>IF(N232="snížená",J232,0)</f>
        <v>0</v>
      </c>
      <c r="BG232" s="246">
        <f>IF(N232="zákl. přenesená",J232,0)</f>
        <v>0</v>
      </c>
      <c r="BH232" s="246">
        <f>IF(N232="sníž. přenesená",J232,0)</f>
        <v>0</v>
      </c>
      <c r="BI232" s="246">
        <f>IF(N232="nulová",J232,0)</f>
        <v>0</v>
      </c>
      <c r="BJ232" s="18" t="s">
        <v>113</v>
      </c>
      <c r="BK232" s="246">
        <f>ROUND(I232*H232,2)</f>
        <v>0</v>
      </c>
      <c r="BL232" s="18" t="s">
        <v>275</v>
      </c>
      <c r="BM232" s="245" t="s">
        <v>1483</v>
      </c>
    </row>
    <row r="233" s="2" customFormat="1" ht="16.5" customHeight="1">
      <c r="A233" s="39"/>
      <c r="B233" s="40"/>
      <c r="C233" s="264" t="s">
        <v>575</v>
      </c>
      <c r="D233" s="264" t="s">
        <v>209</v>
      </c>
      <c r="E233" s="265" t="s">
        <v>1484</v>
      </c>
      <c r="F233" s="266" t="s">
        <v>1485</v>
      </c>
      <c r="G233" s="267" t="s">
        <v>300</v>
      </c>
      <c r="H233" s="268">
        <v>9</v>
      </c>
      <c r="I233" s="269"/>
      <c r="J233" s="270">
        <f>ROUND(I233*H233,2)</f>
        <v>0</v>
      </c>
      <c r="K233" s="266" t="s">
        <v>144</v>
      </c>
      <c r="L233" s="271"/>
      <c r="M233" s="272" t="s">
        <v>1</v>
      </c>
      <c r="N233" s="273" t="s">
        <v>42</v>
      </c>
      <c r="O233" s="92"/>
      <c r="P233" s="243">
        <f>O233*H233</f>
        <v>0</v>
      </c>
      <c r="Q233" s="243">
        <v>1.0000000000000001E-05</v>
      </c>
      <c r="R233" s="243">
        <f>Q233*H233</f>
        <v>9.0000000000000006E-05</v>
      </c>
      <c r="S233" s="243">
        <v>0</v>
      </c>
      <c r="T233" s="244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5" t="s">
        <v>362</v>
      </c>
      <c r="AT233" s="245" t="s">
        <v>209</v>
      </c>
      <c r="AU233" s="245" t="s">
        <v>113</v>
      </c>
      <c r="AY233" s="18" t="s">
        <v>136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18" t="s">
        <v>113</v>
      </c>
      <c r="BK233" s="246">
        <f>ROUND(I233*H233,2)</f>
        <v>0</v>
      </c>
      <c r="BL233" s="18" t="s">
        <v>275</v>
      </c>
      <c r="BM233" s="245" t="s">
        <v>1486</v>
      </c>
    </row>
    <row r="234" s="2" customFormat="1" ht="16.5" customHeight="1">
      <c r="A234" s="39"/>
      <c r="B234" s="40"/>
      <c r="C234" s="264" t="s">
        <v>581</v>
      </c>
      <c r="D234" s="264" t="s">
        <v>209</v>
      </c>
      <c r="E234" s="265" t="s">
        <v>1487</v>
      </c>
      <c r="F234" s="266" t="s">
        <v>1488</v>
      </c>
      <c r="G234" s="267" t="s">
        <v>300</v>
      </c>
      <c r="H234" s="268">
        <v>6</v>
      </c>
      <c r="I234" s="269"/>
      <c r="J234" s="270">
        <f>ROUND(I234*H234,2)</f>
        <v>0</v>
      </c>
      <c r="K234" s="266" t="s">
        <v>144</v>
      </c>
      <c r="L234" s="271"/>
      <c r="M234" s="272" t="s">
        <v>1</v>
      </c>
      <c r="N234" s="273" t="s">
        <v>42</v>
      </c>
      <c r="O234" s="92"/>
      <c r="P234" s="243">
        <f>O234*H234</f>
        <v>0</v>
      </c>
      <c r="Q234" s="243">
        <v>2.0000000000000002E-05</v>
      </c>
      <c r="R234" s="243">
        <f>Q234*H234</f>
        <v>0.00012000000000000002</v>
      </c>
      <c r="S234" s="243">
        <v>0</v>
      </c>
      <c r="T234" s="244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5" t="s">
        <v>362</v>
      </c>
      <c r="AT234" s="245" t="s">
        <v>209</v>
      </c>
      <c r="AU234" s="245" t="s">
        <v>113</v>
      </c>
      <c r="AY234" s="18" t="s">
        <v>136</v>
      </c>
      <c r="BE234" s="246">
        <f>IF(N234="základní",J234,0)</f>
        <v>0</v>
      </c>
      <c r="BF234" s="246">
        <f>IF(N234="snížená",J234,0)</f>
        <v>0</v>
      </c>
      <c r="BG234" s="246">
        <f>IF(N234="zákl. přenesená",J234,0)</f>
        <v>0</v>
      </c>
      <c r="BH234" s="246">
        <f>IF(N234="sníž. přenesená",J234,0)</f>
        <v>0</v>
      </c>
      <c r="BI234" s="246">
        <f>IF(N234="nulová",J234,0)</f>
        <v>0</v>
      </c>
      <c r="BJ234" s="18" t="s">
        <v>113</v>
      </c>
      <c r="BK234" s="246">
        <f>ROUND(I234*H234,2)</f>
        <v>0</v>
      </c>
      <c r="BL234" s="18" t="s">
        <v>275</v>
      </c>
      <c r="BM234" s="245" t="s">
        <v>1489</v>
      </c>
    </row>
    <row r="235" s="12" customFormat="1" ht="22.8" customHeight="1">
      <c r="A235" s="12"/>
      <c r="B235" s="218"/>
      <c r="C235" s="219"/>
      <c r="D235" s="220" t="s">
        <v>75</v>
      </c>
      <c r="E235" s="232" t="s">
        <v>1490</v>
      </c>
      <c r="F235" s="232" t="s">
        <v>1491</v>
      </c>
      <c r="G235" s="219"/>
      <c r="H235" s="219"/>
      <c r="I235" s="222"/>
      <c r="J235" s="233">
        <f>BK235</f>
        <v>0</v>
      </c>
      <c r="K235" s="219"/>
      <c r="L235" s="224"/>
      <c r="M235" s="225"/>
      <c r="N235" s="226"/>
      <c r="O235" s="226"/>
      <c r="P235" s="227">
        <f>SUM(P236:P242)</f>
        <v>0</v>
      </c>
      <c r="Q235" s="226"/>
      <c r="R235" s="227">
        <f>SUM(R236:R242)</f>
        <v>0</v>
      </c>
      <c r="S235" s="226"/>
      <c r="T235" s="228">
        <f>SUM(T236:T242)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29" t="s">
        <v>84</v>
      </c>
      <c r="AT235" s="230" t="s">
        <v>75</v>
      </c>
      <c r="AU235" s="230" t="s">
        <v>84</v>
      </c>
      <c r="AY235" s="229" t="s">
        <v>136</v>
      </c>
      <c r="BK235" s="231">
        <f>SUM(BK236:BK242)</f>
        <v>0</v>
      </c>
    </row>
    <row r="236" s="2" customFormat="1" ht="16.5" customHeight="1">
      <c r="A236" s="39"/>
      <c r="B236" s="40"/>
      <c r="C236" s="234" t="s">
        <v>585</v>
      </c>
      <c r="D236" s="234" t="s">
        <v>140</v>
      </c>
      <c r="E236" s="235" t="s">
        <v>1492</v>
      </c>
      <c r="F236" s="236" t="s">
        <v>1493</v>
      </c>
      <c r="G236" s="237" t="s">
        <v>300</v>
      </c>
      <c r="H236" s="238">
        <v>1</v>
      </c>
      <c r="I236" s="239"/>
      <c r="J236" s="240">
        <f>ROUND(I236*H236,2)</f>
        <v>0</v>
      </c>
      <c r="K236" s="236" t="s">
        <v>811</v>
      </c>
      <c r="L236" s="45"/>
      <c r="M236" s="241" t="s">
        <v>1</v>
      </c>
      <c r="N236" s="242" t="s">
        <v>42</v>
      </c>
      <c r="O236" s="92"/>
      <c r="P236" s="243">
        <f>O236*H236</f>
        <v>0</v>
      </c>
      <c r="Q236" s="243">
        <v>0</v>
      </c>
      <c r="R236" s="243">
        <f>Q236*H236</f>
        <v>0</v>
      </c>
      <c r="S236" s="243">
        <v>0</v>
      </c>
      <c r="T236" s="244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5" t="s">
        <v>275</v>
      </c>
      <c r="AT236" s="245" t="s">
        <v>140</v>
      </c>
      <c r="AU236" s="245" t="s">
        <v>113</v>
      </c>
      <c r="AY236" s="18" t="s">
        <v>136</v>
      </c>
      <c r="BE236" s="246">
        <f>IF(N236="základní",J236,0)</f>
        <v>0</v>
      </c>
      <c r="BF236" s="246">
        <f>IF(N236="snížená",J236,0)</f>
        <v>0</v>
      </c>
      <c r="BG236" s="246">
        <f>IF(N236="zákl. přenesená",J236,0)</f>
        <v>0</v>
      </c>
      <c r="BH236" s="246">
        <f>IF(N236="sníž. přenesená",J236,0)</f>
        <v>0</v>
      </c>
      <c r="BI236" s="246">
        <f>IF(N236="nulová",J236,0)</f>
        <v>0</v>
      </c>
      <c r="BJ236" s="18" t="s">
        <v>113</v>
      </c>
      <c r="BK236" s="246">
        <f>ROUND(I236*H236,2)</f>
        <v>0</v>
      </c>
      <c r="BL236" s="18" t="s">
        <v>275</v>
      </c>
      <c r="BM236" s="245" t="s">
        <v>818</v>
      </c>
    </row>
    <row r="237" s="2" customFormat="1" ht="24.15" customHeight="1">
      <c r="A237" s="39"/>
      <c r="B237" s="40"/>
      <c r="C237" s="234" t="s">
        <v>589</v>
      </c>
      <c r="D237" s="234" t="s">
        <v>140</v>
      </c>
      <c r="E237" s="235" t="s">
        <v>1494</v>
      </c>
      <c r="F237" s="236" t="s">
        <v>1495</v>
      </c>
      <c r="G237" s="237" t="s">
        <v>300</v>
      </c>
      <c r="H237" s="238">
        <v>1</v>
      </c>
      <c r="I237" s="239"/>
      <c r="J237" s="240">
        <f>ROUND(I237*H237,2)</f>
        <v>0</v>
      </c>
      <c r="K237" s="236" t="s">
        <v>811</v>
      </c>
      <c r="L237" s="45"/>
      <c r="M237" s="241" t="s">
        <v>1</v>
      </c>
      <c r="N237" s="242" t="s">
        <v>42</v>
      </c>
      <c r="O237" s="92"/>
      <c r="P237" s="243">
        <f>O237*H237</f>
        <v>0</v>
      </c>
      <c r="Q237" s="243">
        <v>0</v>
      </c>
      <c r="R237" s="243">
        <f>Q237*H237</f>
        <v>0</v>
      </c>
      <c r="S237" s="243">
        <v>0</v>
      </c>
      <c r="T237" s="244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5" t="s">
        <v>275</v>
      </c>
      <c r="AT237" s="245" t="s">
        <v>140</v>
      </c>
      <c r="AU237" s="245" t="s">
        <v>113</v>
      </c>
      <c r="AY237" s="18" t="s">
        <v>136</v>
      </c>
      <c r="BE237" s="246">
        <f>IF(N237="základní",J237,0)</f>
        <v>0</v>
      </c>
      <c r="BF237" s="246">
        <f>IF(N237="snížená",J237,0)</f>
        <v>0</v>
      </c>
      <c r="BG237" s="246">
        <f>IF(N237="zákl. přenesená",J237,0)</f>
        <v>0</v>
      </c>
      <c r="BH237" s="246">
        <f>IF(N237="sníž. přenesená",J237,0)</f>
        <v>0</v>
      </c>
      <c r="BI237" s="246">
        <f>IF(N237="nulová",J237,0)</f>
        <v>0</v>
      </c>
      <c r="BJ237" s="18" t="s">
        <v>113</v>
      </c>
      <c r="BK237" s="246">
        <f>ROUND(I237*H237,2)</f>
        <v>0</v>
      </c>
      <c r="BL237" s="18" t="s">
        <v>275</v>
      </c>
      <c r="BM237" s="245" t="s">
        <v>826</v>
      </c>
    </row>
    <row r="238" s="2" customFormat="1" ht="21.75" customHeight="1">
      <c r="A238" s="39"/>
      <c r="B238" s="40"/>
      <c r="C238" s="234" t="s">
        <v>594</v>
      </c>
      <c r="D238" s="234" t="s">
        <v>140</v>
      </c>
      <c r="E238" s="235" t="s">
        <v>1496</v>
      </c>
      <c r="F238" s="236" t="s">
        <v>1497</v>
      </c>
      <c r="G238" s="237" t="s">
        <v>300</v>
      </c>
      <c r="H238" s="238">
        <v>1</v>
      </c>
      <c r="I238" s="239"/>
      <c r="J238" s="240">
        <f>ROUND(I238*H238,2)</f>
        <v>0</v>
      </c>
      <c r="K238" s="236" t="s">
        <v>811</v>
      </c>
      <c r="L238" s="45"/>
      <c r="M238" s="241" t="s">
        <v>1</v>
      </c>
      <c r="N238" s="242" t="s">
        <v>42</v>
      </c>
      <c r="O238" s="92"/>
      <c r="P238" s="243">
        <f>O238*H238</f>
        <v>0</v>
      </c>
      <c r="Q238" s="243">
        <v>0</v>
      </c>
      <c r="R238" s="243">
        <f>Q238*H238</f>
        <v>0</v>
      </c>
      <c r="S238" s="243">
        <v>0</v>
      </c>
      <c r="T238" s="244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5" t="s">
        <v>275</v>
      </c>
      <c r="AT238" s="245" t="s">
        <v>140</v>
      </c>
      <c r="AU238" s="245" t="s">
        <v>113</v>
      </c>
      <c r="AY238" s="18" t="s">
        <v>136</v>
      </c>
      <c r="BE238" s="246">
        <f>IF(N238="základní",J238,0)</f>
        <v>0</v>
      </c>
      <c r="BF238" s="246">
        <f>IF(N238="snížená",J238,0)</f>
        <v>0</v>
      </c>
      <c r="BG238" s="246">
        <f>IF(N238="zákl. přenesená",J238,0)</f>
        <v>0</v>
      </c>
      <c r="BH238" s="246">
        <f>IF(N238="sníž. přenesená",J238,0)</f>
        <v>0</v>
      </c>
      <c r="BI238" s="246">
        <f>IF(N238="nulová",J238,0)</f>
        <v>0</v>
      </c>
      <c r="BJ238" s="18" t="s">
        <v>113</v>
      </c>
      <c r="BK238" s="246">
        <f>ROUND(I238*H238,2)</f>
        <v>0</v>
      </c>
      <c r="BL238" s="18" t="s">
        <v>275</v>
      </c>
      <c r="BM238" s="245" t="s">
        <v>834</v>
      </c>
    </row>
    <row r="239" s="2" customFormat="1" ht="16.5" customHeight="1">
      <c r="A239" s="39"/>
      <c r="B239" s="40"/>
      <c r="C239" s="234" t="s">
        <v>598</v>
      </c>
      <c r="D239" s="234" t="s">
        <v>140</v>
      </c>
      <c r="E239" s="235" t="s">
        <v>1498</v>
      </c>
      <c r="F239" s="236" t="s">
        <v>1499</v>
      </c>
      <c r="G239" s="237" t="s">
        <v>300</v>
      </c>
      <c r="H239" s="238">
        <v>1</v>
      </c>
      <c r="I239" s="239"/>
      <c r="J239" s="240">
        <f>ROUND(I239*H239,2)</f>
        <v>0</v>
      </c>
      <c r="K239" s="236" t="s">
        <v>811</v>
      </c>
      <c r="L239" s="45"/>
      <c r="M239" s="241" t="s">
        <v>1</v>
      </c>
      <c r="N239" s="242" t="s">
        <v>42</v>
      </c>
      <c r="O239" s="92"/>
      <c r="P239" s="243">
        <f>O239*H239</f>
        <v>0</v>
      </c>
      <c r="Q239" s="243">
        <v>0</v>
      </c>
      <c r="R239" s="243">
        <f>Q239*H239</f>
        <v>0</v>
      </c>
      <c r="S239" s="243">
        <v>0</v>
      </c>
      <c r="T239" s="244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5" t="s">
        <v>275</v>
      </c>
      <c r="AT239" s="245" t="s">
        <v>140</v>
      </c>
      <c r="AU239" s="245" t="s">
        <v>113</v>
      </c>
      <c r="AY239" s="18" t="s">
        <v>136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18" t="s">
        <v>113</v>
      </c>
      <c r="BK239" s="246">
        <f>ROUND(I239*H239,2)</f>
        <v>0</v>
      </c>
      <c r="BL239" s="18" t="s">
        <v>275</v>
      </c>
      <c r="BM239" s="245" t="s">
        <v>842</v>
      </c>
    </row>
    <row r="240" s="2" customFormat="1" ht="16.5" customHeight="1">
      <c r="A240" s="39"/>
      <c r="B240" s="40"/>
      <c r="C240" s="234" t="s">
        <v>605</v>
      </c>
      <c r="D240" s="234" t="s">
        <v>140</v>
      </c>
      <c r="E240" s="235" t="s">
        <v>1500</v>
      </c>
      <c r="F240" s="236" t="s">
        <v>1501</v>
      </c>
      <c r="G240" s="237" t="s">
        <v>300</v>
      </c>
      <c r="H240" s="238">
        <v>1</v>
      </c>
      <c r="I240" s="239"/>
      <c r="J240" s="240">
        <f>ROUND(I240*H240,2)</f>
        <v>0</v>
      </c>
      <c r="K240" s="236" t="s">
        <v>811</v>
      </c>
      <c r="L240" s="45"/>
      <c r="M240" s="241" t="s">
        <v>1</v>
      </c>
      <c r="N240" s="242" t="s">
        <v>42</v>
      </c>
      <c r="O240" s="92"/>
      <c r="P240" s="243">
        <f>O240*H240</f>
        <v>0</v>
      </c>
      <c r="Q240" s="243">
        <v>0</v>
      </c>
      <c r="R240" s="243">
        <f>Q240*H240</f>
        <v>0</v>
      </c>
      <c r="S240" s="243">
        <v>0</v>
      </c>
      <c r="T240" s="24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5" t="s">
        <v>275</v>
      </c>
      <c r="AT240" s="245" t="s">
        <v>140</v>
      </c>
      <c r="AU240" s="245" t="s">
        <v>113</v>
      </c>
      <c r="AY240" s="18" t="s">
        <v>136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8" t="s">
        <v>113</v>
      </c>
      <c r="BK240" s="246">
        <f>ROUND(I240*H240,2)</f>
        <v>0</v>
      </c>
      <c r="BL240" s="18" t="s">
        <v>275</v>
      </c>
      <c r="BM240" s="245" t="s">
        <v>851</v>
      </c>
    </row>
    <row r="241" s="2" customFormat="1" ht="24.15" customHeight="1">
      <c r="A241" s="39"/>
      <c r="B241" s="40"/>
      <c r="C241" s="234" t="s">
        <v>609</v>
      </c>
      <c r="D241" s="234" t="s">
        <v>140</v>
      </c>
      <c r="E241" s="235" t="s">
        <v>1502</v>
      </c>
      <c r="F241" s="236" t="s">
        <v>1503</v>
      </c>
      <c r="G241" s="237" t="s">
        <v>300</v>
      </c>
      <c r="H241" s="238">
        <v>1</v>
      </c>
      <c r="I241" s="239"/>
      <c r="J241" s="240">
        <f>ROUND(I241*H241,2)</f>
        <v>0</v>
      </c>
      <c r="K241" s="236" t="s">
        <v>811</v>
      </c>
      <c r="L241" s="45"/>
      <c r="M241" s="241" t="s">
        <v>1</v>
      </c>
      <c r="N241" s="242" t="s">
        <v>42</v>
      </c>
      <c r="O241" s="92"/>
      <c r="P241" s="243">
        <f>O241*H241</f>
        <v>0</v>
      </c>
      <c r="Q241" s="243">
        <v>0</v>
      </c>
      <c r="R241" s="243">
        <f>Q241*H241</f>
        <v>0</v>
      </c>
      <c r="S241" s="243">
        <v>0</v>
      </c>
      <c r="T241" s="244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5" t="s">
        <v>275</v>
      </c>
      <c r="AT241" s="245" t="s">
        <v>140</v>
      </c>
      <c r="AU241" s="245" t="s">
        <v>113</v>
      </c>
      <c r="AY241" s="18" t="s">
        <v>136</v>
      </c>
      <c r="BE241" s="246">
        <f>IF(N241="základní",J241,0)</f>
        <v>0</v>
      </c>
      <c r="BF241" s="246">
        <f>IF(N241="snížená",J241,0)</f>
        <v>0</v>
      </c>
      <c r="BG241" s="246">
        <f>IF(N241="zákl. přenesená",J241,0)</f>
        <v>0</v>
      </c>
      <c r="BH241" s="246">
        <f>IF(N241="sníž. přenesená",J241,0)</f>
        <v>0</v>
      </c>
      <c r="BI241" s="246">
        <f>IF(N241="nulová",J241,0)</f>
        <v>0</v>
      </c>
      <c r="BJ241" s="18" t="s">
        <v>113</v>
      </c>
      <c r="BK241" s="246">
        <f>ROUND(I241*H241,2)</f>
        <v>0</v>
      </c>
      <c r="BL241" s="18" t="s">
        <v>275</v>
      </c>
      <c r="BM241" s="245" t="s">
        <v>860</v>
      </c>
    </row>
    <row r="242" s="2" customFormat="1" ht="24.15" customHeight="1">
      <c r="A242" s="39"/>
      <c r="B242" s="40"/>
      <c r="C242" s="234" t="s">
        <v>615</v>
      </c>
      <c r="D242" s="234" t="s">
        <v>140</v>
      </c>
      <c r="E242" s="235" t="s">
        <v>1504</v>
      </c>
      <c r="F242" s="236" t="s">
        <v>1505</v>
      </c>
      <c r="G242" s="237" t="s">
        <v>300</v>
      </c>
      <c r="H242" s="238">
        <v>1</v>
      </c>
      <c r="I242" s="239"/>
      <c r="J242" s="240">
        <f>ROUND(I242*H242,2)</f>
        <v>0</v>
      </c>
      <c r="K242" s="236" t="s">
        <v>811</v>
      </c>
      <c r="L242" s="45"/>
      <c r="M242" s="241" t="s">
        <v>1</v>
      </c>
      <c r="N242" s="242" t="s">
        <v>42</v>
      </c>
      <c r="O242" s="92"/>
      <c r="P242" s="243">
        <f>O242*H242</f>
        <v>0</v>
      </c>
      <c r="Q242" s="243">
        <v>0</v>
      </c>
      <c r="R242" s="243">
        <f>Q242*H242</f>
        <v>0</v>
      </c>
      <c r="S242" s="243">
        <v>0</v>
      </c>
      <c r="T242" s="244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5" t="s">
        <v>275</v>
      </c>
      <c r="AT242" s="245" t="s">
        <v>140</v>
      </c>
      <c r="AU242" s="245" t="s">
        <v>113</v>
      </c>
      <c r="AY242" s="18" t="s">
        <v>136</v>
      </c>
      <c r="BE242" s="246">
        <f>IF(N242="základní",J242,0)</f>
        <v>0</v>
      </c>
      <c r="BF242" s="246">
        <f>IF(N242="snížená",J242,0)</f>
        <v>0</v>
      </c>
      <c r="BG242" s="246">
        <f>IF(N242="zákl. přenesená",J242,0)</f>
        <v>0</v>
      </c>
      <c r="BH242" s="246">
        <f>IF(N242="sníž. přenesená",J242,0)</f>
        <v>0</v>
      </c>
      <c r="BI242" s="246">
        <f>IF(N242="nulová",J242,0)</f>
        <v>0</v>
      </c>
      <c r="BJ242" s="18" t="s">
        <v>113</v>
      </c>
      <c r="BK242" s="246">
        <f>ROUND(I242*H242,2)</f>
        <v>0</v>
      </c>
      <c r="BL242" s="18" t="s">
        <v>275</v>
      </c>
      <c r="BM242" s="245" t="s">
        <v>868</v>
      </c>
    </row>
    <row r="243" s="12" customFormat="1" ht="22.8" customHeight="1">
      <c r="A243" s="12"/>
      <c r="B243" s="218"/>
      <c r="C243" s="219"/>
      <c r="D243" s="220" t="s">
        <v>75</v>
      </c>
      <c r="E243" s="232" t="s">
        <v>1506</v>
      </c>
      <c r="F243" s="232" t="s">
        <v>1507</v>
      </c>
      <c r="G243" s="219"/>
      <c r="H243" s="219"/>
      <c r="I243" s="222"/>
      <c r="J243" s="233">
        <f>BK243</f>
        <v>0</v>
      </c>
      <c r="K243" s="219"/>
      <c r="L243" s="224"/>
      <c r="M243" s="225"/>
      <c r="N243" s="226"/>
      <c r="O243" s="226"/>
      <c r="P243" s="227">
        <f>P244</f>
        <v>0</v>
      </c>
      <c r="Q243" s="226"/>
      <c r="R243" s="227">
        <f>R244</f>
        <v>0</v>
      </c>
      <c r="S243" s="226"/>
      <c r="T243" s="228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9" t="s">
        <v>84</v>
      </c>
      <c r="AT243" s="230" t="s">
        <v>75</v>
      </c>
      <c r="AU243" s="230" t="s">
        <v>84</v>
      </c>
      <c r="AY243" s="229" t="s">
        <v>136</v>
      </c>
      <c r="BK243" s="231">
        <f>BK244</f>
        <v>0</v>
      </c>
    </row>
    <row r="244" s="2" customFormat="1" ht="24.15" customHeight="1">
      <c r="A244" s="39"/>
      <c r="B244" s="40"/>
      <c r="C244" s="234" t="s">
        <v>620</v>
      </c>
      <c r="D244" s="234" t="s">
        <v>140</v>
      </c>
      <c r="E244" s="235" t="s">
        <v>1508</v>
      </c>
      <c r="F244" s="236" t="s">
        <v>1509</v>
      </c>
      <c r="G244" s="237" t="s">
        <v>779</v>
      </c>
      <c r="H244" s="238">
        <v>55</v>
      </c>
      <c r="I244" s="239"/>
      <c r="J244" s="240">
        <f>ROUND(I244*H244,2)</f>
        <v>0</v>
      </c>
      <c r="K244" s="236" t="s">
        <v>811</v>
      </c>
      <c r="L244" s="45"/>
      <c r="M244" s="241" t="s">
        <v>1</v>
      </c>
      <c r="N244" s="242" t="s">
        <v>42</v>
      </c>
      <c r="O244" s="92"/>
      <c r="P244" s="243">
        <f>O244*H244</f>
        <v>0</v>
      </c>
      <c r="Q244" s="243">
        <v>0</v>
      </c>
      <c r="R244" s="243">
        <f>Q244*H244</f>
        <v>0</v>
      </c>
      <c r="S244" s="243">
        <v>0</v>
      </c>
      <c r="T244" s="24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5" t="s">
        <v>275</v>
      </c>
      <c r="AT244" s="245" t="s">
        <v>140</v>
      </c>
      <c r="AU244" s="245" t="s">
        <v>113</v>
      </c>
      <c r="AY244" s="18" t="s">
        <v>136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8" t="s">
        <v>113</v>
      </c>
      <c r="BK244" s="246">
        <f>ROUND(I244*H244,2)</f>
        <v>0</v>
      </c>
      <c r="BL244" s="18" t="s">
        <v>275</v>
      </c>
      <c r="BM244" s="245" t="s">
        <v>876</v>
      </c>
    </row>
    <row r="245" s="12" customFormat="1" ht="22.8" customHeight="1">
      <c r="A245" s="12"/>
      <c r="B245" s="218"/>
      <c r="C245" s="219"/>
      <c r="D245" s="220" t="s">
        <v>75</v>
      </c>
      <c r="E245" s="232" t="s">
        <v>1510</v>
      </c>
      <c r="F245" s="232" t="s">
        <v>1511</v>
      </c>
      <c r="G245" s="219"/>
      <c r="H245" s="219"/>
      <c r="I245" s="222"/>
      <c r="J245" s="233">
        <f>BK245</f>
        <v>0</v>
      </c>
      <c r="K245" s="219"/>
      <c r="L245" s="224"/>
      <c r="M245" s="225"/>
      <c r="N245" s="226"/>
      <c r="O245" s="226"/>
      <c r="P245" s="227">
        <f>SUM(P246:P249)</f>
        <v>0</v>
      </c>
      <c r="Q245" s="226"/>
      <c r="R245" s="227">
        <f>SUM(R246:R249)</f>
        <v>0</v>
      </c>
      <c r="S245" s="226"/>
      <c r="T245" s="228">
        <f>SUM(T246:T249)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9" t="s">
        <v>84</v>
      </c>
      <c r="AT245" s="230" t="s">
        <v>75</v>
      </c>
      <c r="AU245" s="230" t="s">
        <v>84</v>
      </c>
      <c r="AY245" s="229" t="s">
        <v>136</v>
      </c>
      <c r="BK245" s="231">
        <f>SUM(BK246:BK249)</f>
        <v>0</v>
      </c>
    </row>
    <row r="246" s="2" customFormat="1" ht="33" customHeight="1">
      <c r="A246" s="39"/>
      <c r="B246" s="40"/>
      <c r="C246" s="234" t="s">
        <v>625</v>
      </c>
      <c r="D246" s="234" t="s">
        <v>140</v>
      </c>
      <c r="E246" s="235" t="s">
        <v>1512</v>
      </c>
      <c r="F246" s="236" t="s">
        <v>1513</v>
      </c>
      <c r="G246" s="237" t="s">
        <v>300</v>
      </c>
      <c r="H246" s="238">
        <v>10</v>
      </c>
      <c r="I246" s="239"/>
      <c r="J246" s="240">
        <f>ROUND(I246*H246,2)</f>
        <v>0</v>
      </c>
      <c r="K246" s="236" t="s">
        <v>144</v>
      </c>
      <c r="L246" s="45"/>
      <c r="M246" s="241" t="s">
        <v>1</v>
      </c>
      <c r="N246" s="242" t="s">
        <v>42</v>
      </c>
      <c r="O246" s="92"/>
      <c r="P246" s="243">
        <f>O246*H246</f>
        <v>0</v>
      </c>
      <c r="Q246" s="243">
        <v>0</v>
      </c>
      <c r="R246" s="243">
        <f>Q246*H246</f>
        <v>0</v>
      </c>
      <c r="S246" s="243">
        <v>0</v>
      </c>
      <c r="T246" s="244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5" t="s">
        <v>275</v>
      </c>
      <c r="AT246" s="245" t="s">
        <v>140</v>
      </c>
      <c r="AU246" s="245" t="s">
        <v>113</v>
      </c>
      <c r="AY246" s="18" t="s">
        <v>136</v>
      </c>
      <c r="BE246" s="246">
        <f>IF(N246="základní",J246,0)</f>
        <v>0</v>
      </c>
      <c r="BF246" s="246">
        <f>IF(N246="snížená",J246,0)</f>
        <v>0</v>
      </c>
      <c r="BG246" s="246">
        <f>IF(N246="zákl. přenesená",J246,0)</f>
        <v>0</v>
      </c>
      <c r="BH246" s="246">
        <f>IF(N246="sníž. přenesená",J246,0)</f>
        <v>0</v>
      </c>
      <c r="BI246" s="246">
        <f>IF(N246="nulová",J246,0)</f>
        <v>0</v>
      </c>
      <c r="BJ246" s="18" t="s">
        <v>113</v>
      </c>
      <c r="BK246" s="246">
        <f>ROUND(I246*H246,2)</f>
        <v>0</v>
      </c>
      <c r="BL246" s="18" t="s">
        <v>275</v>
      </c>
      <c r="BM246" s="245" t="s">
        <v>1514</v>
      </c>
    </row>
    <row r="247" s="13" customFormat="1">
      <c r="A247" s="13"/>
      <c r="B247" s="252"/>
      <c r="C247" s="253"/>
      <c r="D247" s="254" t="s">
        <v>197</v>
      </c>
      <c r="E247" s="255" t="s">
        <v>1</v>
      </c>
      <c r="F247" s="256" t="s">
        <v>1515</v>
      </c>
      <c r="G247" s="253"/>
      <c r="H247" s="257">
        <v>10</v>
      </c>
      <c r="I247" s="258"/>
      <c r="J247" s="253"/>
      <c r="K247" s="253"/>
      <c r="L247" s="259"/>
      <c r="M247" s="260"/>
      <c r="N247" s="261"/>
      <c r="O247" s="261"/>
      <c r="P247" s="261"/>
      <c r="Q247" s="261"/>
      <c r="R247" s="261"/>
      <c r="S247" s="261"/>
      <c r="T247" s="26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3" t="s">
        <v>197</v>
      </c>
      <c r="AU247" s="263" t="s">
        <v>113</v>
      </c>
      <c r="AV247" s="13" t="s">
        <v>113</v>
      </c>
      <c r="AW247" s="13" t="s">
        <v>32</v>
      </c>
      <c r="AX247" s="13" t="s">
        <v>84</v>
      </c>
      <c r="AY247" s="263" t="s">
        <v>136</v>
      </c>
    </row>
    <row r="248" s="2" customFormat="1" ht="16.5" customHeight="1">
      <c r="A248" s="39"/>
      <c r="B248" s="40"/>
      <c r="C248" s="234" t="s">
        <v>632</v>
      </c>
      <c r="D248" s="234" t="s">
        <v>140</v>
      </c>
      <c r="E248" s="235" t="s">
        <v>1516</v>
      </c>
      <c r="F248" s="236" t="s">
        <v>1517</v>
      </c>
      <c r="G248" s="237" t="s">
        <v>1105</v>
      </c>
      <c r="H248" s="238">
        <v>7</v>
      </c>
      <c r="I248" s="239"/>
      <c r="J248" s="240">
        <f>ROUND(I248*H248,2)</f>
        <v>0</v>
      </c>
      <c r="K248" s="236" t="s">
        <v>811</v>
      </c>
      <c r="L248" s="45"/>
      <c r="M248" s="241" t="s">
        <v>1</v>
      </c>
      <c r="N248" s="242" t="s">
        <v>42</v>
      </c>
      <c r="O248" s="92"/>
      <c r="P248" s="243">
        <f>O248*H248</f>
        <v>0</v>
      </c>
      <c r="Q248" s="243">
        <v>0</v>
      </c>
      <c r="R248" s="243">
        <f>Q248*H248</f>
        <v>0</v>
      </c>
      <c r="S248" s="243">
        <v>0</v>
      </c>
      <c r="T248" s="24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5" t="s">
        <v>275</v>
      </c>
      <c r="AT248" s="245" t="s">
        <v>140</v>
      </c>
      <c r="AU248" s="245" t="s">
        <v>113</v>
      </c>
      <c r="AY248" s="18" t="s">
        <v>136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18" t="s">
        <v>113</v>
      </c>
      <c r="BK248" s="246">
        <f>ROUND(I248*H248,2)</f>
        <v>0</v>
      </c>
      <c r="BL248" s="18" t="s">
        <v>275</v>
      </c>
      <c r="BM248" s="245" t="s">
        <v>1120</v>
      </c>
    </row>
    <row r="249" s="2" customFormat="1" ht="21.75" customHeight="1">
      <c r="A249" s="39"/>
      <c r="B249" s="40"/>
      <c r="C249" s="234" t="s">
        <v>637</v>
      </c>
      <c r="D249" s="234" t="s">
        <v>140</v>
      </c>
      <c r="E249" s="235" t="s">
        <v>1518</v>
      </c>
      <c r="F249" s="236" t="s">
        <v>1519</v>
      </c>
      <c r="G249" s="237" t="s">
        <v>1105</v>
      </c>
      <c r="H249" s="238">
        <v>3</v>
      </c>
      <c r="I249" s="239"/>
      <c r="J249" s="240">
        <f>ROUND(I249*H249,2)</f>
        <v>0</v>
      </c>
      <c r="K249" s="236" t="s">
        <v>811</v>
      </c>
      <c r="L249" s="45"/>
      <c r="M249" s="241" t="s">
        <v>1</v>
      </c>
      <c r="N249" s="242" t="s">
        <v>42</v>
      </c>
      <c r="O249" s="92"/>
      <c r="P249" s="243">
        <f>O249*H249</f>
        <v>0</v>
      </c>
      <c r="Q249" s="243">
        <v>0</v>
      </c>
      <c r="R249" s="243">
        <f>Q249*H249</f>
        <v>0</v>
      </c>
      <c r="S249" s="243">
        <v>0</v>
      </c>
      <c r="T249" s="244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5" t="s">
        <v>275</v>
      </c>
      <c r="AT249" s="245" t="s">
        <v>140</v>
      </c>
      <c r="AU249" s="245" t="s">
        <v>113</v>
      </c>
      <c r="AY249" s="18" t="s">
        <v>136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18" t="s">
        <v>113</v>
      </c>
      <c r="BK249" s="246">
        <f>ROUND(I249*H249,2)</f>
        <v>0</v>
      </c>
      <c r="BL249" s="18" t="s">
        <v>275</v>
      </c>
      <c r="BM249" s="245" t="s">
        <v>1123</v>
      </c>
    </row>
    <row r="250" s="12" customFormat="1" ht="25.92" customHeight="1">
      <c r="A250" s="12"/>
      <c r="B250" s="218"/>
      <c r="C250" s="219"/>
      <c r="D250" s="220" t="s">
        <v>75</v>
      </c>
      <c r="E250" s="221" t="s">
        <v>209</v>
      </c>
      <c r="F250" s="221" t="s">
        <v>1261</v>
      </c>
      <c r="G250" s="219"/>
      <c r="H250" s="219"/>
      <c r="I250" s="222"/>
      <c r="J250" s="223">
        <f>BK250</f>
        <v>0</v>
      </c>
      <c r="K250" s="219"/>
      <c r="L250" s="224"/>
      <c r="M250" s="225"/>
      <c r="N250" s="226"/>
      <c r="O250" s="226"/>
      <c r="P250" s="227">
        <f>P251</f>
        <v>0</v>
      </c>
      <c r="Q250" s="226"/>
      <c r="R250" s="227">
        <f>R251</f>
        <v>0.0009525</v>
      </c>
      <c r="S250" s="226"/>
      <c r="T250" s="228">
        <f>T251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9" t="s">
        <v>165</v>
      </c>
      <c r="AT250" s="230" t="s">
        <v>75</v>
      </c>
      <c r="AU250" s="230" t="s">
        <v>76</v>
      </c>
      <c r="AY250" s="229" t="s">
        <v>136</v>
      </c>
      <c r="BK250" s="231">
        <f>BK251</f>
        <v>0</v>
      </c>
    </row>
    <row r="251" s="12" customFormat="1" ht="22.8" customHeight="1">
      <c r="A251" s="12"/>
      <c r="B251" s="218"/>
      <c r="C251" s="219"/>
      <c r="D251" s="220" t="s">
        <v>75</v>
      </c>
      <c r="E251" s="232" t="s">
        <v>1520</v>
      </c>
      <c r="F251" s="232" t="s">
        <v>1521</v>
      </c>
      <c r="G251" s="219"/>
      <c r="H251" s="219"/>
      <c r="I251" s="222"/>
      <c r="J251" s="233">
        <f>BK251</f>
        <v>0</v>
      </c>
      <c r="K251" s="219"/>
      <c r="L251" s="224"/>
      <c r="M251" s="225"/>
      <c r="N251" s="226"/>
      <c r="O251" s="226"/>
      <c r="P251" s="227">
        <f>SUM(P252:P258)</f>
        <v>0</v>
      </c>
      <c r="Q251" s="226"/>
      <c r="R251" s="227">
        <f>SUM(R252:R258)</f>
        <v>0.0009525</v>
      </c>
      <c r="S251" s="226"/>
      <c r="T251" s="228">
        <f>SUM(T252:T258)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29" t="s">
        <v>165</v>
      </c>
      <c r="AT251" s="230" t="s">
        <v>75</v>
      </c>
      <c r="AU251" s="230" t="s">
        <v>84</v>
      </c>
      <c r="AY251" s="229" t="s">
        <v>136</v>
      </c>
      <c r="BK251" s="231">
        <f>SUM(BK252:BK258)</f>
        <v>0</v>
      </c>
    </row>
    <row r="252" s="2" customFormat="1" ht="24.15" customHeight="1">
      <c r="A252" s="39"/>
      <c r="B252" s="40"/>
      <c r="C252" s="234" t="s">
        <v>643</v>
      </c>
      <c r="D252" s="234" t="s">
        <v>140</v>
      </c>
      <c r="E252" s="235" t="s">
        <v>1522</v>
      </c>
      <c r="F252" s="236" t="s">
        <v>1523</v>
      </c>
      <c r="G252" s="237" t="s">
        <v>493</v>
      </c>
      <c r="H252" s="238">
        <v>3</v>
      </c>
      <c r="I252" s="239"/>
      <c r="J252" s="240">
        <f>ROUND(I252*H252,2)</f>
        <v>0</v>
      </c>
      <c r="K252" s="236" t="s">
        <v>144</v>
      </c>
      <c r="L252" s="45"/>
      <c r="M252" s="241" t="s">
        <v>1</v>
      </c>
      <c r="N252" s="242" t="s">
        <v>42</v>
      </c>
      <c r="O252" s="92"/>
      <c r="P252" s="243">
        <f>O252*H252</f>
        <v>0</v>
      </c>
      <c r="Q252" s="243">
        <v>0</v>
      </c>
      <c r="R252" s="243">
        <f>Q252*H252</f>
        <v>0</v>
      </c>
      <c r="S252" s="243">
        <v>0</v>
      </c>
      <c r="T252" s="244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5" t="s">
        <v>524</v>
      </c>
      <c r="AT252" s="245" t="s">
        <v>140</v>
      </c>
      <c r="AU252" s="245" t="s">
        <v>113</v>
      </c>
      <c r="AY252" s="18" t="s">
        <v>136</v>
      </c>
      <c r="BE252" s="246">
        <f>IF(N252="základní",J252,0)</f>
        <v>0</v>
      </c>
      <c r="BF252" s="246">
        <f>IF(N252="snížená",J252,0)</f>
        <v>0</v>
      </c>
      <c r="BG252" s="246">
        <f>IF(N252="zákl. přenesená",J252,0)</f>
        <v>0</v>
      </c>
      <c r="BH252" s="246">
        <f>IF(N252="sníž. přenesená",J252,0)</f>
        <v>0</v>
      </c>
      <c r="BI252" s="246">
        <f>IF(N252="nulová",J252,0)</f>
        <v>0</v>
      </c>
      <c r="BJ252" s="18" t="s">
        <v>113</v>
      </c>
      <c r="BK252" s="246">
        <f>ROUND(I252*H252,2)</f>
        <v>0</v>
      </c>
      <c r="BL252" s="18" t="s">
        <v>524</v>
      </c>
      <c r="BM252" s="245" t="s">
        <v>1524</v>
      </c>
    </row>
    <row r="253" s="2" customFormat="1" ht="33" customHeight="1">
      <c r="A253" s="39"/>
      <c r="B253" s="40"/>
      <c r="C253" s="264" t="s">
        <v>651</v>
      </c>
      <c r="D253" s="264" t="s">
        <v>209</v>
      </c>
      <c r="E253" s="265" t="s">
        <v>1525</v>
      </c>
      <c r="F253" s="266" t="s">
        <v>1526</v>
      </c>
      <c r="G253" s="267" t="s">
        <v>493</v>
      </c>
      <c r="H253" s="268">
        <v>3</v>
      </c>
      <c r="I253" s="269"/>
      <c r="J253" s="270">
        <f>ROUND(I253*H253,2)</f>
        <v>0</v>
      </c>
      <c r="K253" s="266" t="s">
        <v>144</v>
      </c>
      <c r="L253" s="271"/>
      <c r="M253" s="272" t="s">
        <v>1</v>
      </c>
      <c r="N253" s="273" t="s">
        <v>42</v>
      </c>
      <c r="O253" s="92"/>
      <c r="P253" s="243">
        <f>O253*H253</f>
        <v>0</v>
      </c>
      <c r="Q253" s="243">
        <v>6.0000000000000002E-05</v>
      </c>
      <c r="R253" s="243">
        <f>Q253*H253</f>
        <v>0.00018000000000000001</v>
      </c>
      <c r="S253" s="243">
        <v>0</v>
      </c>
      <c r="T253" s="24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5" t="s">
        <v>362</v>
      </c>
      <c r="AT253" s="245" t="s">
        <v>209</v>
      </c>
      <c r="AU253" s="245" t="s">
        <v>113</v>
      </c>
      <c r="AY253" s="18" t="s">
        <v>136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18" t="s">
        <v>113</v>
      </c>
      <c r="BK253" s="246">
        <f>ROUND(I253*H253,2)</f>
        <v>0</v>
      </c>
      <c r="BL253" s="18" t="s">
        <v>275</v>
      </c>
      <c r="BM253" s="245" t="s">
        <v>1527</v>
      </c>
    </row>
    <row r="254" s="2" customFormat="1" ht="24.15" customHeight="1">
      <c r="A254" s="39"/>
      <c r="B254" s="40"/>
      <c r="C254" s="234" t="s">
        <v>655</v>
      </c>
      <c r="D254" s="234" t="s">
        <v>140</v>
      </c>
      <c r="E254" s="235" t="s">
        <v>1528</v>
      </c>
      <c r="F254" s="236" t="s">
        <v>1529</v>
      </c>
      <c r="G254" s="237" t="s">
        <v>493</v>
      </c>
      <c r="H254" s="238">
        <v>10</v>
      </c>
      <c r="I254" s="239"/>
      <c r="J254" s="240">
        <f>ROUND(I254*H254,2)</f>
        <v>0</v>
      </c>
      <c r="K254" s="236" t="s">
        <v>144</v>
      </c>
      <c r="L254" s="45"/>
      <c r="M254" s="241" t="s">
        <v>1</v>
      </c>
      <c r="N254" s="242" t="s">
        <v>42</v>
      </c>
      <c r="O254" s="92"/>
      <c r="P254" s="243">
        <f>O254*H254</f>
        <v>0</v>
      </c>
      <c r="Q254" s="243">
        <v>0</v>
      </c>
      <c r="R254" s="243">
        <f>Q254*H254</f>
        <v>0</v>
      </c>
      <c r="S254" s="243">
        <v>0</v>
      </c>
      <c r="T254" s="244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5" t="s">
        <v>524</v>
      </c>
      <c r="AT254" s="245" t="s">
        <v>140</v>
      </c>
      <c r="AU254" s="245" t="s">
        <v>113</v>
      </c>
      <c r="AY254" s="18" t="s">
        <v>136</v>
      </c>
      <c r="BE254" s="246">
        <f>IF(N254="základní",J254,0)</f>
        <v>0</v>
      </c>
      <c r="BF254" s="246">
        <f>IF(N254="snížená",J254,0)</f>
        <v>0</v>
      </c>
      <c r="BG254" s="246">
        <f>IF(N254="zákl. přenesená",J254,0)</f>
        <v>0</v>
      </c>
      <c r="BH254" s="246">
        <f>IF(N254="sníž. přenesená",J254,0)</f>
        <v>0</v>
      </c>
      <c r="BI254" s="246">
        <f>IF(N254="nulová",J254,0)</f>
        <v>0</v>
      </c>
      <c r="BJ254" s="18" t="s">
        <v>113</v>
      </c>
      <c r="BK254" s="246">
        <f>ROUND(I254*H254,2)</f>
        <v>0</v>
      </c>
      <c r="BL254" s="18" t="s">
        <v>524</v>
      </c>
      <c r="BM254" s="245" t="s">
        <v>1530</v>
      </c>
    </row>
    <row r="255" s="2" customFormat="1" ht="37.8" customHeight="1">
      <c r="A255" s="39"/>
      <c r="B255" s="40"/>
      <c r="C255" s="264" t="s">
        <v>660</v>
      </c>
      <c r="D255" s="264" t="s">
        <v>209</v>
      </c>
      <c r="E255" s="265" t="s">
        <v>1531</v>
      </c>
      <c r="F255" s="266" t="s">
        <v>1532</v>
      </c>
      <c r="G255" s="267" t="s">
        <v>493</v>
      </c>
      <c r="H255" s="268">
        <v>10</v>
      </c>
      <c r="I255" s="269"/>
      <c r="J255" s="270">
        <f>ROUND(I255*H255,2)</f>
        <v>0</v>
      </c>
      <c r="K255" s="266" t="s">
        <v>144</v>
      </c>
      <c r="L255" s="271"/>
      <c r="M255" s="272" t="s">
        <v>1</v>
      </c>
      <c r="N255" s="273" t="s">
        <v>42</v>
      </c>
      <c r="O255" s="92"/>
      <c r="P255" s="243">
        <f>O255*H255</f>
        <v>0</v>
      </c>
      <c r="Q255" s="243">
        <v>3.0000000000000001E-05</v>
      </c>
      <c r="R255" s="243">
        <f>Q255*H255</f>
        <v>0.00030000000000000003</v>
      </c>
      <c r="S255" s="243">
        <v>0</v>
      </c>
      <c r="T255" s="244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5" t="s">
        <v>884</v>
      </c>
      <c r="AT255" s="245" t="s">
        <v>209</v>
      </c>
      <c r="AU255" s="245" t="s">
        <v>113</v>
      </c>
      <c r="AY255" s="18" t="s">
        <v>136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8" t="s">
        <v>113</v>
      </c>
      <c r="BK255" s="246">
        <f>ROUND(I255*H255,2)</f>
        <v>0</v>
      </c>
      <c r="BL255" s="18" t="s">
        <v>884</v>
      </c>
      <c r="BM255" s="245" t="s">
        <v>1533</v>
      </c>
    </row>
    <row r="256" s="2" customFormat="1" ht="24.15" customHeight="1">
      <c r="A256" s="39"/>
      <c r="B256" s="40"/>
      <c r="C256" s="234" t="s">
        <v>666</v>
      </c>
      <c r="D256" s="234" t="s">
        <v>140</v>
      </c>
      <c r="E256" s="235" t="s">
        <v>1534</v>
      </c>
      <c r="F256" s="236" t="s">
        <v>1535</v>
      </c>
      <c r="G256" s="237" t="s">
        <v>493</v>
      </c>
      <c r="H256" s="238">
        <v>3</v>
      </c>
      <c r="I256" s="239"/>
      <c r="J256" s="240">
        <f>ROUND(I256*H256,2)</f>
        <v>0</v>
      </c>
      <c r="K256" s="236" t="s">
        <v>144</v>
      </c>
      <c r="L256" s="45"/>
      <c r="M256" s="241" t="s">
        <v>1</v>
      </c>
      <c r="N256" s="242" t="s">
        <v>42</v>
      </c>
      <c r="O256" s="92"/>
      <c r="P256" s="243">
        <f>O256*H256</f>
        <v>0</v>
      </c>
      <c r="Q256" s="243">
        <v>0</v>
      </c>
      <c r="R256" s="243">
        <f>Q256*H256</f>
        <v>0</v>
      </c>
      <c r="S256" s="243">
        <v>0</v>
      </c>
      <c r="T256" s="244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5" t="s">
        <v>524</v>
      </c>
      <c r="AT256" s="245" t="s">
        <v>140</v>
      </c>
      <c r="AU256" s="245" t="s">
        <v>113</v>
      </c>
      <c r="AY256" s="18" t="s">
        <v>136</v>
      </c>
      <c r="BE256" s="246">
        <f>IF(N256="základní",J256,0)</f>
        <v>0</v>
      </c>
      <c r="BF256" s="246">
        <f>IF(N256="snížená",J256,0)</f>
        <v>0</v>
      </c>
      <c r="BG256" s="246">
        <f>IF(N256="zákl. přenesená",J256,0)</f>
        <v>0</v>
      </c>
      <c r="BH256" s="246">
        <f>IF(N256="sníž. přenesená",J256,0)</f>
        <v>0</v>
      </c>
      <c r="BI256" s="246">
        <f>IF(N256="nulová",J256,0)</f>
        <v>0</v>
      </c>
      <c r="BJ256" s="18" t="s">
        <v>113</v>
      </c>
      <c r="BK256" s="246">
        <f>ROUND(I256*H256,2)</f>
        <v>0</v>
      </c>
      <c r="BL256" s="18" t="s">
        <v>524</v>
      </c>
      <c r="BM256" s="245" t="s">
        <v>1536</v>
      </c>
    </row>
    <row r="257" s="2" customFormat="1" ht="33" customHeight="1">
      <c r="A257" s="39"/>
      <c r="B257" s="40"/>
      <c r="C257" s="264" t="s">
        <v>671</v>
      </c>
      <c r="D257" s="264" t="s">
        <v>209</v>
      </c>
      <c r="E257" s="265" t="s">
        <v>1537</v>
      </c>
      <c r="F257" s="266" t="s">
        <v>1538</v>
      </c>
      <c r="G257" s="267" t="s">
        <v>493</v>
      </c>
      <c r="H257" s="268">
        <v>3.1499999999999999</v>
      </c>
      <c r="I257" s="269"/>
      <c r="J257" s="270">
        <f>ROUND(I257*H257,2)</f>
        <v>0</v>
      </c>
      <c r="K257" s="266" t="s">
        <v>144</v>
      </c>
      <c r="L257" s="271"/>
      <c r="M257" s="272" t="s">
        <v>1</v>
      </c>
      <c r="N257" s="273" t="s">
        <v>42</v>
      </c>
      <c r="O257" s="92"/>
      <c r="P257" s="243">
        <f>O257*H257</f>
        <v>0</v>
      </c>
      <c r="Q257" s="243">
        <v>0.00014999999999999999</v>
      </c>
      <c r="R257" s="243">
        <f>Q257*H257</f>
        <v>0.00047249999999999994</v>
      </c>
      <c r="S257" s="243">
        <v>0</v>
      </c>
      <c r="T257" s="244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5" t="s">
        <v>884</v>
      </c>
      <c r="AT257" s="245" t="s">
        <v>209</v>
      </c>
      <c r="AU257" s="245" t="s">
        <v>113</v>
      </c>
      <c r="AY257" s="18" t="s">
        <v>136</v>
      </c>
      <c r="BE257" s="246">
        <f>IF(N257="základní",J257,0)</f>
        <v>0</v>
      </c>
      <c r="BF257" s="246">
        <f>IF(N257="snížená",J257,0)</f>
        <v>0</v>
      </c>
      <c r="BG257" s="246">
        <f>IF(N257="zákl. přenesená",J257,0)</f>
        <v>0</v>
      </c>
      <c r="BH257" s="246">
        <f>IF(N257="sníž. přenesená",J257,0)</f>
        <v>0</v>
      </c>
      <c r="BI257" s="246">
        <f>IF(N257="nulová",J257,0)</f>
        <v>0</v>
      </c>
      <c r="BJ257" s="18" t="s">
        <v>113</v>
      </c>
      <c r="BK257" s="246">
        <f>ROUND(I257*H257,2)</f>
        <v>0</v>
      </c>
      <c r="BL257" s="18" t="s">
        <v>884</v>
      </c>
      <c r="BM257" s="245" t="s">
        <v>1539</v>
      </c>
    </row>
    <row r="258" s="13" customFormat="1">
      <c r="A258" s="13"/>
      <c r="B258" s="252"/>
      <c r="C258" s="253"/>
      <c r="D258" s="254" t="s">
        <v>197</v>
      </c>
      <c r="E258" s="253"/>
      <c r="F258" s="256" t="s">
        <v>1540</v>
      </c>
      <c r="G258" s="253"/>
      <c r="H258" s="257">
        <v>3.1499999999999999</v>
      </c>
      <c r="I258" s="258"/>
      <c r="J258" s="253"/>
      <c r="K258" s="253"/>
      <c r="L258" s="259"/>
      <c r="M258" s="309"/>
      <c r="N258" s="310"/>
      <c r="O258" s="310"/>
      <c r="P258" s="310"/>
      <c r="Q258" s="310"/>
      <c r="R258" s="310"/>
      <c r="S258" s="310"/>
      <c r="T258" s="31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3" t="s">
        <v>197</v>
      </c>
      <c r="AU258" s="263" t="s">
        <v>113</v>
      </c>
      <c r="AV258" s="13" t="s">
        <v>113</v>
      </c>
      <c r="AW258" s="13" t="s">
        <v>4</v>
      </c>
      <c r="AX258" s="13" t="s">
        <v>84</v>
      </c>
      <c r="AY258" s="263" t="s">
        <v>136</v>
      </c>
    </row>
    <row r="259" s="2" customFormat="1" ht="6.96" customHeight="1">
      <c r="A259" s="39"/>
      <c r="B259" s="67"/>
      <c r="C259" s="68"/>
      <c r="D259" s="68"/>
      <c r="E259" s="68"/>
      <c r="F259" s="68"/>
      <c r="G259" s="68"/>
      <c r="H259" s="68"/>
      <c r="I259" s="68"/>
      <c r="J259" s="68"/>
      <c r="K259" s="68"/>
      <c r="L259" s="45"/>
      <c r="M259" s="39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</row>
  </sheetData>
  <sheetProtection sheet="1" autoFilter="0" formatColumns="0" formatRows="0" objects="1" scenarios="1" spinCount="100000" saltValue="DNg3hhHX/XrwEhmmxr7otJWagAToidVf/7ZyOeVN3NCl5S2mahpTtldKOChpFU6TkjiLZrJ4iUVYVsllnrAtdg==" hashValue="rM9HU8h+dWWyJz1o/jwScqpIe6zwtob9OIeffZnYpJwPTI5/tS28Ob6UnTy+KUJGPIld+4Ula0V1bJe0/L7xAQ==" algorithmName="SHA-512" password="CC35"/>
  <autoFilter ref="C136:K258"/>
  <mergeCells count="14">
    <mergeCell ref="E7:H7"/>
    <mergeCell ref="E9:H9"/>
    <mergeCell ref="E18:H18"/>
    <mergeCell ref="E27:H27"/>
    <mergeCell ref="E85:H85"/>
    <mergeCell ref="E87:H87"/>
    <mergeCell ref="D111:F111"/>
    <mergeCell ref="D112:F112"/>
    <mergeCell ref="D113:F113"/>
    <mergeCell ref="D114:F114"/>
    <mergeCell ref="D115:F115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Janovska-PC\Janovska</dc:creator>
  <cp:lastModifiedBy>Janovska-PC\Janovska</cp:lastModifiedBy>
  <dcterms:created xsi:type="dcterms:W3CDTF">2025-03-03T13:16:55Z</dcterms:created>
  <dcterms:modified xsi:type="dcterms:W3CDTF">2025-03-03T13:17:00Z</dcterms:modified>
</cp:coreProperties>
</file>